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65" windowWidth="12120" windowHeight="6405" activeTab="0"/>
  </bookViews>
  <sheets>
    <sheet name="Дод1" sheetId="1" r:id="rId1"/>
    <sheet name="Дод2" sheetId="2" r:id="rId2"/>
    <sheet name="Дод3" sheetId="3" r:id="rId3"/>
    <sheet name="Дод 4" sheetId="4" r:id="rId4"/>
    <sheet name="Дод 5" sheetId="5" r:id="rId5"/>
    <sheet name="Дод 5.1" sheetId="6" r:id="rId6"/>
    <sheet name="Дод.6" sheetId="7" r:id="rId7"/>
    <sheet name="Дод.7" sheetId="8" r:id="rId8"/>
  </sheets>
  <externalReferences>
    <externalReference r:id="rId11"/>
  </externalReferences>
  <definedNames>
    <definedName name="_xlfn.AGGREGATE" hidden="1">#NAME?</definedName>
    <definedName name="_xlnm.Print_Titles" localSheetId="6">'Дод.6'!$13:$14</definedName>
    <definedName name="_xlnm.Print_Titles" localSheetId="7">'Дод.7'!$7:$9</definedName>
    <definedName name="_xlnm.Print_Titles" localSheetId="0">'Дод1'!$8:$11</definedName>
    <definedName name="_xlnm.Print_Titles" localSheetId="2">'Дод3'!$9:$13</definedName>
    <definedName name="_xlnm.Print_Area" localSheetId="3">'Дод 4'!$A$1:$P$26</definedName>
    <definedName name="_xlnm.Print_Area" localSheetId="4">'Дод 5'!$A$2:$W$57</definedName>
    <definedName name="_xlnm.Print_Area" localSheetId="5">'Дод 5.1'!$A$1:$U$53</definedName>
    <definedName name="_xlnm.Print_Area" localSheetId="6">'Дод.6'!$A$1:$K$27</definedName>
    <definedName name="_xlnm.Print_Area" localSheetId="7">'Дод.7'!$A$1:$K$74</definedName>
  </definedNames>
  <calcPr fullCalcOnLoad="1"/>
</workbook>
</file>

<file path=xl/sharedStrings.xml><?xml version="1.0" encoding="utf-8"?>
<sst xmlns="http://schemas.openxmlformats.org/spreadsheetml/2006/main" count="761" uniqueCount="465">
  <si>
    <t>3032</t>
  </si>
  <si>
    <t>Надання пільг окремим категоріям громадян з оплати послуг зв`язку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</si>
  <si>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</si>
  <si>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</si>
  <si>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</si>
  <si>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(грн)</t>
  </si>
  <si>
    <t>Найменування згідно з Класифікацією доходів бюджету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</si>
  <si>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</si>
  <si>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</si>
  <si>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нафти </t>
  </si>
  <si>
    <t>Рентна плата за користування надрами для видобування газового конденсату </t>
  </si>
  <si>
    <t>Усього доходів (без урахування міжбюджетних трансфертів)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</si>
  <si>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</si>
  <si>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</si>
  <si>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</si>
  <si>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</si>
  <si>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X</t>
  </si>
  <si>
    <t>Разом доходів</t>
  </si>
  <si>
    <t>Найменування згідно з Класифікацією фінансування бюджету</t>
  </si>
  <si>
    <t>Фінансування за типом кредитора</t>
  </si>
  <si>
    <t>На початок періоду</t>
  </si>
  <si>
    <t>Загальне фінансування</t>
  </si>
  <si>
    <t>Додаток 3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</si>
  <si>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</si>
  <si>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</si>
  <si>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</si>
  <si>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Фінансове управління  Прилуцької районної державної адміністрації</t>
  </si>
  <si>
    <t>Реалізація інших заходів щодо соціально-економічного розвитку територій</t>
  </si>
  <si>
    <t>0117370</t>
  </si>
  <si>
    <t>7370</t>
  </si>
  <si>
    <t>Рішення районної ради від 30.12.2015 (із змінами від 23.11.2018  № 3-36/VII)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</si>
  <si>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</si>
  <si>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</si>
  <si>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</si>
  <si>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</si>
  <si>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</si>
  <si>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</si>
  <si>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</si>
  <si>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</si>
  <si>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</si>
  <si>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1000000</t>
  </si>
  <si>
    <t xml:space="preserve"> Сектор  культури, туризму і релігій Прилуцької районної державної адміністрації</t>
  </si>
  <si>
    <t>1010000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</si>
  <si>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</si>
  <si>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</si>
  <si>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</si>
  <si>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</si>
  <si>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</si>
  <si>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</si>
  <si>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</si>
  <si>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</si>
  <si>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</si>
  <si>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</si>
  <si>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</si>
  <si>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</si>
  <si>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</si>
  <si>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</si>
  <si>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</si>
  <si>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3718700</t>
  </si>
  <si>
    <t>8700</t>
  </si>
  <si>
    <t>Резервний фонд</t>
  </si>
  <si>
    <t>3719770</t>
  </si>
  <si>
    <t>9770</t>
  </si>
  <si>
    <t xml:space="preserve">Продовження додатку 5
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</si>
  <si>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</si>
  <si>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</si>
  <si>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</si>
  <si>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грн.</t>
  </si>
  <si>
    <t>Знам`янка</t>
  </si>
  <si>
    <t>Разом по сільських бюджетах</t>
  </si>
  <si>
    <t>Разом по селищних бюджетах</t>
  </si>
  <si>
    <t>ОТГ смт.М.Дівиця</t>
  </si>
  <si>
    <t>ОТГ смт.Линовиця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</si>
  <si>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</si>
  <si>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</si>
  <si>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</si>
  <si>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</si>
  <si>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</si>
  <si>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</si>
  <si>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</si>
  <si>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</si>
  <si>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</si>
  <si>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</si>
  <si>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</si>
  <si>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</si>
  <si>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</si>
  <si>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</si>
  <si>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</si>
  <si>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</si>
  <si>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</si>
  <si>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</si>
  <si>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</si>
  <si>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</si>
  <si>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</si>
  <si>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</si>
  <si>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</si>
  <si>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</si>
  <si>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</si>
  <si>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</si>
  <si>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</si>
  <si>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</si>
  <si>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</si>
  <si>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</si>
  <si>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Найменування бюджету - одержувача/ надавача міжбюджетного трансферту</t>
  </si>
  <si>
    <t xml:space="preserve">Код </t>
  </si>
  <si>
    <t>Трансферти з інших місцевих бюджетів</t>
  </si>
  <si>
    <t>субвенції</t>
  </si>
  <si>
    <t>спеціального фонду на:</t>
  </si>
  <si>
    <t>усього</t>
  </si>
  <si>
    <t>УСЬОГО</t>
  </si>
  <si>
    <t>Інші дотації з місцевого бюджету (ККД 41040400)</t>
  </si>
  <si>
    <t>на фінансування видатків  на соціальний захист та соціальне забезпечення згідно районних програм</t>
  </si>
  <si>
    <t>Інші субвенції з місцевого бюджету (ККД 41053900)</t>
  </si>
  <si>
    <t>на  фінансування видатків відділу освіти  райдержадміністрації</t>
  </si>
  <si>
    <t>Разом по ОТГ</t>
  </si>
  <si>
    <t>з обласного бюджету на пільгове медичне обслуговування осіб,  які постраждали внаслідок Чорнобильської катастрофи</t>
  </si>
  <si>
    <t>з обласного бюджету на поховання учасників бойових дій та осіб з інвалідністю внаслідок війни</t>
  </si>
  <si>
    <t>з обласного бюджету на Програму передачі нетелей багатодітним сім’ям, які проживають у сільській місцевості </t>
  </si>
  <si>
    <t>загального фонду на</t>
  </si>
  <si>
    <t xml:space="preserve">Разом  за програмою </t>
  </si>
  <si>
    <r>
      <t xml:space="preserve">25100000000    </t>
    </r>
    <r>
      <rPr>
        <b/>
        <sz val="20"/>
        <rFont val="Arial"/>
        <family val="2"/>
      </rPr>
      <t>Обласний</t>
    </r>
    <r>
      <rPr>
        <b/>
        <sz val="24"/>
        <rFont val="Arial"/>
        <family val="2"/>
      </rPr>
      <t xml:space="preserve"> </t>
    </r>
    <r>
      <rPr>
        <sz val="18"/>
        <rFont val="Arial"/>
        <family val="2"/>
      </rPr>
      <t>бюджет</t>
    </r>
  </si>
  <si>
    <t>Трансферти іншим  бюджетам</t>
  </si>
  <si>
    <t>Інші субвенції з місцевого бюджету (код 3719770)</t>
  </si>
  <si>
    <t xml:space="preserve">Державний бюджет </t>
  </si>
  <si>
    <t>на утримання дошкільних закладів освіти, сільських, селищних палаців і будинків культури, клубів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</si>
  <si>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</si>
  <si>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</si>
  <si>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</si>
  <si>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</si>
  <si>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</si>
  <si>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</si>
  <si>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</si>
  <si>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</si>
  <si>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</si>
  <si>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</si>
  <si>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0100000</t>
  </si>
  <si>
    <t>Прилуцька районна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</si>
  <si>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</si>
  <si>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</si>
  <si>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</si>
  <si>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</si>
  <si>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</si>
  <si>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</si>
  <si>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</si>
  <si>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</si>
  <si>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</si>
  <si>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</si>
  <si>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 0200000</t>
  </si>
  <si>
    <t>Прилуцька районна державна адміністрація</t>
  </si>
  <si>
    <t>0210000</t>
  </si>
  <si>
    <t>0210180</t>
  </si>
  <si>
    <t xml:space="preserve">Програма розвитку комунальної архівної установи "Районний трудовий архів" Прилуцької районної ради на 2019-2021 роки  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</si>
  <si>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</si>
  <si>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</si>
  <si>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</si>
  <si>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забезпечення інвалідів, дітей-інвалідів - стомованих хворих технічними засобами на 2017-2019 роки</t>
  </si>
  <si>
    <t>0213112</t>
  </si>
  <si>
    <t>3112</t>
  </si>
  <si>
    <t>Заходи державної політики з питань дітей та їх соціального захисту</t>
  </si>
  <si>
    <t xml:space="preserve">Районна програма соціально-правового захисту дітей на 2019-2021 роки  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</si>
  <si>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</si>
  <si>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</si>
  <si>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</si>
  <si>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</si>
  <si>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Районна програма "Молодь Прилуччини на 2016-2020 роки"</t>
  </si>
  <si>
    <t>130201</t>
  </si>
  <si>
    <t>0810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</si>
  <si>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</si>
  <si>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Програма фінансової підтримки фізкультурно-спортивного товариства "Колос" на 2011-2015 роки </t>
  </si>
  <si>
    <t>130204</t>
  </si>
  <si>
    <t>Утримання апарату управління громадських фізкультурно-спортивних організацій (ФСТ "Колос") 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</si>
  <si>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</si>
  <si>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</si>
  <si>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</si>
  <si>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</si>
  <si>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на 2017-2020 роки по Прилуцькому району</t>
  </si>
  <si>
    <t>0218830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</si>
  <si>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</si>
  <si>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0218831</t>
  </si>
  <si>
    <t>1060</t>
  </si>
  <si>
    <t>0217110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</si>
  <si>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</si>
  <si>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</si>
  <si>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</si>
  <si>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сім'ям, які проживають у сільській місцевості Прилуцького району на 2016-2020 роки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</si>
  <si>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</si>
  <si>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</si>
  <si>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</si>
  <si>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</si>
  <si>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Цільова соціальна програма
розвитку цивільного захисту Прилуцького району на 2018-2020 роки 
</t>
  </si>
  <si>
    <t>0218220</t>
  </si>
  <si>
    <t>8220</t>
  </si>
  <si>
    <t>0380</t>
  </si>
  <si>
    <t>Заходи та роботи з мобілізаційної підготовки місцевого значення</t>
  </si>
  <si>
    <t>0600000</t>
  </si>
  <si>
    <t>Відділ освіти Прилуцької районної державної адміністрації</t>
  </si>
  <si>
    <t>0610000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</si>
  <si>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</si>
  <si>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</si>
  <si>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</si>
  <si>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</si>
  <si>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</si>
  <si>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</si>
  <si>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</si>
  <si>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</si>
  <si>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1011020</t>
  </si>
  <si>
    <t>Районна програма ”Оздоровлення та відпочинок дітей Прилуцького району” на 2019-2022 роки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</si>
  <si>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</si>
  <si>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</si>
  <si>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</si>
  <si>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Районна програма "Молодь Прилуччини на 2017-2020 роки"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</si>
  <si>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</si>
  <si>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</si>
  <si>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</si>
  <si>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</si>
  <si>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5011</t>
  </si>
  <si>
    <t>Проведення навчально-тренувальних зборів і змагань з олімпійських видів спорту</t>
  </si>
  <si>
    <t>«Розвиток фізичної культури і спорту на 2018-2020 роки» в новій редакції</t>
  </si>
  <si>
    <t>0800000</t>
  </si>
  <si>
    <t>Управління соціального захисту населення  Прилуцької районної державної адміністрації</t>
  </si>
  <si>
    <t>0810000</t>
  </si>
  <si>
    <t>Районна програма надання інших пільг окремим категоріям громадян Прилуцького району на 2016 - 2020 роки</t>
  </si>
  <si>
    <t>0813031</t>
  </si>
  <si>
    <t>1030</t>
  </si>
  <si>
    <t>Надання інших пільг окремим категоріям громадян відповідно до законодавства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</si>
  <si>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</si>
  <si>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</si>
  <si>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</si>
  <si>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</si>
  <si>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</si>
  <si>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</si>
  <si>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</si>
  <si>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агропромислового розвитку Прилуцької райдержадміністрації</t>
  </si>
  <si>
    <t>160903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</si>
  <si>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</si>
  <si>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</si>
  <si>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Фінансове управління Прилуцької районної державної адміністрації (в частині міжбюджетних трансфертів, резервного фонду)</t>
  </si>
  <si>
    <t>Інші субвенції 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</si>
  <si>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</si>
  <si>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</si>
  <si>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</si>
  <si>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Районна програма "Надання соціальних послуг особам, які потребують сторонньої допомоги на 2018-2022 роки"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</si>
  <si>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</si>
  <si>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</si>
  <si>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 xml:space="preserve">Районна програма надання пільг інвалідам по зору І та ІІ 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</si>
  <si>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 xml:space="preserve">Районна  програма підтримки Прилуцької районної організації ветеранів України на 2019-2022 роки  </t>
  </si>
  <si>
    <t>0813192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</si>
  <si>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</si>
  <si>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</si>
  <si>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3710000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</si>
  <si>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</si>
  <si>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забезпечення виконання Прилуцькою районною державною адміністрацією делегованих їй районною радою повноважень на 2019 - 2020 роки</t>
  </si>
  <si>
    <t>Програма сприяння виконанню депутатських повноважень депутатами Прилуцької районної ради на 2019 – 2020 роки</t>
  </si>
  <si>
    <t>Х</t>
  </si>
  <si>
    <t xml:space="preserve"> Х</t>
  </si>
  <si>
    <t>Рішення районної ради від 24.06.2016 №3-10/ VII (зі змінами від 15.02.2019 №8-39/VII)</t>
  </si>
  <si>
    <t>Рішення районної ради від 23.11.2018 № 6-36/VII (зі змінами від 15.02.2019 №30-39/VІІ)</t>
  </si>
  <si>
    <t>Рішення районної ради  від 26.10.2018 № 6-35/VII (зі змінами від 24.04.2019)</t>
  </si>
  <si>
    <t>Інші субвенції з місцевого бюджету                                   (нерозподілені видатки)</t>
  </si>
  <si>
    <t>11а</t>
  </si>
  <si>
    <t>за рахунок залишку коштів освітньої субвенції, що утворився на початок бюджетного періоду (ККД 41051100)</t>
  </si>
  <si>
    <t>Прилуцький р-н</t>
  </si>
  <si>
    <t>(грн.)</t>
  </si>
  <si>
    <t>Надання кредитів</t>
  </si>
  <si>
    <t>Повернення кредитів</t>
  </si>
  <si>
    <t>Кредитування - всього</t>
  </si>
  <si>
    <t>з них</t>
  </si>
  <si>
    <t>Разом</t>
  </si>
  <si>
    <t>бюджет розвитку</t>
  </si>
  <si>
    <t>0200000</t>
  </si>
  <si>
    <t xml:space="preserve"> Прилуцька районна державна адміністрація</t>
  </si>
  <si>
    <t>Довгострокові кредити індивідуальним забудовникам житла на селі та їх повернення</t>
  </si>
  <si>
    <t>8831</t>
  </si>
  <si>
    <t>0218832</t>
  </si>
  <si>
    <t>8832</t>
  </si>
  <si>
    <t xml:space="preserve"> </t>
  </si>
  <si>
    <t>Всього</t>
  </si>
  <si>
    <t>Додаток  4</t>
  </si>
  <si>
    <t>Додаток 1</t>
  </si>
  <si>
    <t>Код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</si>
  <si>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</si>
  <si>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</si>
  <si>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</si>
  <si>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</si>
  <si>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</si>
  <si>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</si>
  <si>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</si>
  <si>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</si>
  <si>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</si>
  <si>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</si>
  <si>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</si>
  <si>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</si>
  <si>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</si>
  <si>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</si>
  <si>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</si>
  <si>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</si>
  <si>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 xml:space="preserve"> забезпечення якісної, сучасної та доступної загальної середньої освіти `Нова українська школа` за рахунок відповідної субвенції з державного бюджету (ККД 41051400)</t>
  </si>
  <si>
    <t>реалізацію заходів, спрямованих на підвищення якості освіти за рахунок відповідної субвенції з державного бюджету ККД 41054300)</t>
  </si>
  <si>
    <t>Рішення районної ради від 21.12.2018 №1-38/VII ( зі змінами 15.02.2019 №9-39/VІІ, 24.04.2019, 26.07.2019 №1-41/VІІ, 20.09.2019 №3-42/VІІ, 22.11.2019)</t>
  </si>
  <si>
    <t xml:space="preserve"> проведення виборів депутатів місцевих рад та сільських, селищних, міських голів, за рахунок відповідної субвенції з державного бюджету (ККД 4105300)  </t>
  </si>
  <si>
    <t>Фінансування за типом боргового зобов’язання</t>
  </si>
  <si>
    <t>Інші субвенції з місцевого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</si>
  <si>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</si>
  <si>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</si>
  <si>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</si>
  <si>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</si>
  <si>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</si>
  <si>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</si>
  <si>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Рівень будівельної готовності об'єкта на кінець бюджетного періоду, %</t>
  </si>
  <si>
    <t>Капітальні видатки</t>
  </si>
  <si>
    <t>Забезпечення діяльності інших закладів у сфері освіти</t>
  </si>
  <si>
    <t>0611161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</si>
  <si>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</si>
  <si>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    Х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</si>
  <si>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</si>
  <si>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 (ККД 41051200)</t>
  </si>
  <si>
    <t xml:space="preserve">Програма  розвитку та підтримки комунального некомерційного підприємства «Центр первинної медико-санітарної допомоги» Прилуцької районної ради Чернігівської області на 2019 рік
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</si>
  <si>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(ККД 41040200)</t>
  </si>
  <si>
    <t>здійснення переданих видатків у сфері охорони здоров’я за рахунок коштів медичної субвенції (ККД 41051500)</t>
  </si>
  <si>
    <t>Рішення районної ради  23.12.2016                                   № 9-16/VII</t>
  </si>
  <si>
    <t>Рішення районної ради від 27.03.2018 №4-29/VII</t>
  </si>
  <si>
    <t>Рішення районної ради від 05.12.2018 №3-37/VII.</t>
  </si>
  <si>
    <t>Рішення районної ради від 23.12.2016                    № 12-16/VII</t>
  </si>
  <si>
    <t>Рішення районної ради від 05.12.2018                    № 3-37/VII.</t>
  </si>
  <si>
    <t>Рішення районної ради 26.01.2018 №8-27/VII (зі змінами від 16.05.2018                      №17-31/VII)</t>
  </si>
  <si>
    <t>Рішення  районної ради  від 26.10.2018 № 7-35/VII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</si>
  <si>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</si>
  <si>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                                                                                         Програмної класифікації видатків та кредитування місцевих бюджетів</t>
  </si>
  <si>
    <t>Код                                                    Типової програмної класифікації видатків та кредитування місцевих бюджетів</t>
  </si>
  <si>
    <t>Код                                                                                                                 Функціональної класифікації видатків та кредитування бюджету</t>
  </si>
  <si>
    <t>1161</t>
  </si>
  <si>
    <t>0990</t>
  </si>
  <si>
    <t>5031</t>
  </si>
  <si>
    <t>3031</t>
  </si>
  <si>
    <t>3104</t>
  </si>
  <si>
    <t>РОЗПОДІЛ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</si>
  <si>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</si>
  <si>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</si>
  <si>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</si>
  <si>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</si>
  <si>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з них.:  видатки за рахунок коштів, що передаються із загального фонду до бюджету розвитку (спеціального фонду)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</si>
  <si>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</si>
  <si>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</si>
  <si>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</si>
  <si>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</si>
  <si>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</si>
  <si>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2010</t>
  </si>
  <si>
    <t>0731</t>
  </si>
  <si>
    <t>Багатопрофільна стаціонарна медична допомога населенню</t>
  </si>
  <si>
    <t>0726</t>
  </si>
  <si>
    <t>Утримання та забезпечення діяльності центрів соціальних служб для сім`ї, дітей та молоді</t>
  </si>
  <si>
    <t>0611090</t>
  </si>
  <si>
    <t>1090</t>
  </si>
  <si>
    <t>0960</t>
  </si>
  <si>
    <t>0611150</t>
  </si>
  <si>
    <t>1150</t>
  </si>
  <si>
    <t>0611162</t>
  </si>
  <si>
    <t>1162</t>
  </si>
  <si>
    <t>Інші програми та заходи у сфері освіти</t>
  </si>
  <si>
    <t>0613123</t>
  </si>
  <si>
    <t>3123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</si>
  <si>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</si>
  <si>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</si>
  <si>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0615031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</si>
  <si>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</si>
  <si>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</si>
  <si>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Кредитування  районного бюджету у 2020 році</t>
  </si>
  <si>
    <t>код бюджету 25315200000</t>
  </si>
  <si>
    <t xml:space="preserve">Додаток 6
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</si>
  <si>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</si>
  <si>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</si>
  <si>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</si>
  <si>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</si>
  <si>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обєкта у бюджетному періоді, гривень</t>
  </si>
  <si>
    <t>РОЗПОДІЛ                                                                                                                                                                                                                         коштів бюджету розвитку на здійснення заходів із будівництва, реконструкції і реставрації об`єктів  виробничої, комунікаційної  та соціальної інфраструктури за об'єктами у 2020 році</t>
  </si>
  <si>
    <t>Рішення районної ради від 23.11.2018 №5-36/VII</t>
  </si>
  <si>
    <t>Харчування учнів у закладах загальної середньої освіти та дітей у дошкільному навчальному закладі "Барвінок" с.Замістя на 2020 рік</t>
  </si>
  <si>
    <t>Рішення районної ради від 22.11.2019                  № 8 -43/VII.</t>
  </si>
  <si>
    <t>Рішення районної ради від 30.12.2015 №10-3//VІІ (зі змінами від 22.11.2019 №2-43//VІІ)</t>
  </si>
  <si>
    <t xml:space="preserve">Додаток 7
</t>
  </si>
  <si>
    <t>ДОХОДИ
районного бюджету на 2020 рік</t>
  </si>
  <si>
    <t>Міжбюджетні трансферти  на 2020 рік</t>
  </si>
  <si>
    <t xml:space="preserve">Розподіл витрат районного бюджету на реалізацію місцевих/регіональних програм у 2020 році
</t>
  </si>
  <si>
    <t>на здійснення переданих видатків у сфері охорони здоров`я за рахунок коштів медичної субвенції,(ККД 41051500)</t>
  </si>
  <si>
    <t>Цільової програми територіальної оборони, мобілізаційної підготовки місцевого значення та забезпечення заходів, пов’язаних із виконанням військового обов’язку та патріотичного виховання молоді на 2020 рік</t>
  </si>
  <si>
    <t>0212144</t>
  </si>
  <si>
    <t>Централізовані заходи з лікування хворих на цукровий та нецукровий діабет</t>
  </si>
  <si>
    <t>0763</t>
  </si>
  <si>
    <t xml:space="preserve">Додаток  5
</t>
  </si>
  <si>
    <t>Субвенція з місцевого бюджету державному бюджету на виконання програм соціально-економічного розвитку регіонів       (код 3719800)</t>
  </si>
  <si>
    <t>в т.ч. на утримання дошкільних закладів освіти, сільських, селищних палаців і будинків культури, клубів</t>
  </si>
  <si>
    <t>Керуючий справами виконавчого апарату районної ради                                             Л.І. Опанасенко</t>
  </si>
  <si>
    <t>Рішення районної ради від 20.12.2019  №5-45/VII</t>
  </si>
  <si>
    <t>Рішення районної ради від 20.01.2016 № 2-4/УІІ (зі змінами  від 20.12.2019 №2-45 /VII)</t>
  </si>
  <si>
    <t>Рішення районної ради від  22.12.2017№8-26/VII ( зі змінамивід 20.12.2019  №1-45 /VII)</t>
  </si>
  <si>
    <t>Рішення районної ради від 29.11.2017 № 7-24/VII (зі змінами від 24.01.2020 № 7-46/VII)</t>
  </si>
  <si>
    <t>(код бюджету)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</si>
  <si>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</si>
  <si>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</si>
  <si>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Керуючий  справами виконавчого апарату районної ради</t>
  </si>
  <si>
    <t>Л.І. Опанасенко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</si>
  <si>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</si>
  <si>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</si>
  <si>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</si>
  <si>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2144</t>
  </si>
  <si>
    <t>0213131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</si>
  <si>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</si>
  <si>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</si>
  <si>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</si>
  <si>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0617321</t>
  </si>
  <si>
    <t>7321</t>
  </si>
  <si>
    <t>0443</t>
  </si>
  <si>
    <t>Будівництво освітніх установ та закладів</t>
  </si>
  <si>
    <t>Надання спеціальної освіти мистецькими школами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</si>
  <si>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</si>
  <si>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</si>
  <si>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</si>
  <si>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обласному бюджету для проведення процедури реєстрації службового автотранспорту для медичних працівників комунальних закладів охорони здоров’я, що працюють у сільській місцевості</t>
  </si>
  <si>
    <t>в т.ч. 'обласному бюджету для проведення процедури реєстрації службового автотранспорту для медичних працівників комунальних закладів охорони здоров’я, що працюють у сільській місцевості</t>
  </si>
  <si>
    <t>в т.ч. Линовицькому селищному бюджету на підвіз учнів Білошапківської  сільської ради до Линовицької ЗОШ І-ІІІ ступенів</t>
  </si>
  <si>
    <t>на підвіз учнів Білошапківської  сільської ради до Линовицької ЗОШ І-ІІІ ступенів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</si>
  <si>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         (код 3719620)</t>
  </si>
  <si>
    <t>в т.ч. Програма сприяння виконанню депутатських повноважень депутатами Прилуцької районної ради на 2019 – 2020 роки (нерозподілені видатки)</t>
  </si>
  <si>
    <t>Капітальний ремонт даху Дідівської ЗОШ І-ІІІ ст. за адресою вул.. Шкільна, 5 с.Манжосівка Прилуцького району Чернігівської області (коригування проектно-кошторисної документації та співфінансування)</t>
  </si>
  <si>
    <t>до рішення районної ради "Про внесення змін до рішення районної ради від 20 грудня 2019 року "Про районний бюджет Прилуцького району  на 2020 рік”</t>
  </si>
  <si>
    <t>до рішення районної ради "Про внесення змін до рішення районної ради від 20 грудня 2019 року "Про районний бюджет Прилуцького району  на 2020 рік"</t>
  </si>
  <si>
    <t>до рішення районної ради "Про внесення змін до рішення районної ради від 20 грудня 2019 року "Про  районний бюджет Прилуцького району на 2020 рк"</t>
  </si>
  <si>
    <t>Яблунівська амбулаторія загальної практики сімейної медицини по вул. Ярмакова, 1 в            с. Яблунівка Прилуцького району – капітальний ремонт будівлі з застосуванням енергозберігаючих технологій (в т.ч. оплата проектно-вишукувальних робіт та експертизи)</t>
  </si>
  <si>
    <t>ФІНАНСУВАННЯ
районного бюджету на 2020 рік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</si>
  <si>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</si>
  <si>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</si>
  <si>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</si>
  <si>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видатків районного бюджету на 2020 рік</t>
  </si>
  <si>
    <t>Виконання інвестиційних проектів в рамках реалізації заходів, спрямованих на розвиток системи охорони здоров`я у сільській місцевості. Замовник – Комунальне некомерційне підприємство «Центр первинної медико-санітарної допомоги» Прилуцької районної ради Чернігівської області</t>
  </si>
  <si>
    <t>в т.ч. співфінансування 10%</t>
  </si>
  <si>
    <t xml:space="preserve">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 (ККД 41054000)</t>
  </si>
  <si>
    <t>в т.ч. за рахунок субвенції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 (ККД 41054000)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</si>
  <si>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</si>
  <si>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 обласного</t>
  </si>
  <si>
    <t>з Малодівицької ОТГ</t>
  </si>
  <si>
    <t>з Линовицької ОТГ</t>
  </si>
  <si>
    <t>з сільських та Ладанського селищного бюджетів</t>
  </si>
  <si>
    <t>0213242</t>
  </si>
  <si>
    <t>3242</t>
  </si>
  <si>
    <t>Інші заходи у сфері соціального захисту і соціального забезпечення</t>
  </si>
  <si>
    <t>Програма підтримки Комунального некомерційного підприємства "Прилуцька центральна районна лікарня"  При луцької районної ради Чернігівської області  з 01.04.2020 по 31.12.2020(у новій редакції)</t>
  </si>
  <si>
    <t>Рішення районної ради від 23.11.2018  № 4-36/VII</t>
  </si>
  <si>
    <t>з обласного бюджету на виконання доручень виборців депутатами обласної ради </t>
  </si>
  <si>
    <t>на покриття заборгованості з заробітної плати</t>
  </si>
  <si>
    <t xml:space="preserve"> на здійснення підтримки окремих закладів та заходів у системі охорони здоров`я за рахунок відповідної субвенції з державного бюджету (ККД 41055000)</t>
  </si>
  <si>
    <t>Загального фонду на:</t>
  </si>
  <si>
    <r>
      <t xml:space="preserve">Рентна плата за </t>
    </r>
    <r>
      <rPr>
        <sz val="10"/>
        <rFont val="Times New Roman"/>
        <family val="1"/>
      </rPr>
      <t>користування надрами для видобування природного газу </t>
    </r>
  </si>
  <si>
    <r>
      <t xml:space="preserve">Надходження бюджетних установ від </t>
    </r>
    <r>
      <rPr>
        <sz val="10"/>
        <rFont val="Times New Roman"/>
        <family val="1"/>
      </rPr>
      <t>додаткової (господарської) діяльності </t>
    </r>
  </si>
  <si>
    <r>
      <t xml:space="preserve">Субвенція з місцевого бюджету на реалізацію заходів, спрямованих на розвиток системи охорони здоров`я у сільській місцевості, </t>
    </r>
    <r>
      <rPr>
        <sz val="10"/>
        <rFont val="Times New Roman"/>
        <family val="1"/>
      </rPr>
      <t>за рахунок залишку коштів відповідної субвенції з державного бюджету, що утворився на початок бюджетного періоду</t>
    </r>
  </si>
  <si>
    <t>Утримання та навчально-тренувальна робота комунальних дитячо-юнацьких спортивних шкіл</t>
  </si>
  <si>
    <t>Рішення районної ради від 20.03.2020  №2-47/VII( із змінами )</t>
  </si>
  <si>
    <t>Рішення районної ради від 20.12.2019 №6-45/VII (із змінами від 20.03.2020 №1-47/VII)</t>
  </si>
  <si>
    <t>Рішення районної ради від 20.12.2019 №6-45/VII (із змінами від 20.03.2020 №1-47/VIІ)</t>
  </si>
  <si>
    <t xml:space="preserve"> Районна цільова програма "Цукровий діабет на  2020 рік”</t>
  </si>
  <si>
    <t>Рішення районної ради від 24.01.2020 №9-46/VII  (із змінами від 20.03.2020  №4-47/VIІ)</t>
  </si>
  <si>
    <t>Рішення районної ради від 23.12.2016 № 12-16/VII (зі змінами від 16.05.2018   № 15- 31/VII)</t>
  </si>
  <si>
    <t xml:space="preserve">Програма  розвитку та підтримки комунального некомерційного підприємства «Центр первинної медико-санітарної допомоги» Прилуцької районної ради Чернігівської області на 2020 рік (у новій редакції)
</t>
  </si>
  <si>
    <t>в т.ч.покриття заборгованості з заробітної плати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</si>
  <si>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</si>
  <si>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(ККД  410514)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</si>
</sst>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24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0"/>
      <color indexed="10"/>
      <name val="Times New Roman"/>
      <family val="1"/>
    </font>
    <font>
      <sz val="24"/>
      <color indexed="12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sz val="24"/>
      <color indexed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2"/>
      <name val="Times New Roman"/>
      <family val="1"/>
    </font>
    <font>
      <sz val="11"/>
      <name val="Arial Cyr"/>
      <family val="0"/>
    </font>
    <font>
      <sz val="20"/>
      <color indexed="12"/>
      <name val="Times New Roman"/>
      <family val="1"/>
    </font>
    <font>
      <sz val="10"/>
      <color indexed="48"/>
      <name val="Arial"/>
      <family val="2"/>
    </font>
    <font>
      <i/>
      <sz val="10"/>
      <name val="Times New Roman"/>
      <family val="1"/>
    </font>
    <font>
      <sz val="14"/>
      <name val="Arial"/>
      <family val="2"/>
    </font>
    <font>
      <sz val="2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6" fillId="26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77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79">
    <xf numFmtId="0" fontId="0" fillId="0" borderId="0" xfId="0" applyAlignment="1">
      <alignment/>
    </xf>
    <xf numFmtId="0" fontId="19" fillId="0" borderId="12" xfId="105" applyBorder="1" applyAlignment="1">
      <alignment horizontal="center" vertical="center" wrapText="1"/>
      <protection/>
    </xf>
    <xf numFmtId="0" fontId="0" fillId="0" borderId="0" xfId="113" applyFont="1">
      <alignment/>
      <protection/>
    </xf>
    <xf numFmtId="0" fontId="26" fillId="0" borderId="0" xfId="113">
      <alignment/>
      <protection/>
    </xf>
    <xf numFmtId="0" fontId="24" fillId="0" borderId="0" xfId="113" applyFont="1">
      <alignment/>
      <protection/>
    </xf>
    <xf numFmtId="0" fontId="24" fillId="0" borderId="0" xfId="113" applyFont="1" applyBorder="1">
      <alignment/>
      <protection/>
    </xf>
    <xf numFmtId="0" fontId="28" fillId="0" borderId="0" xfId="113" applyFont="1" applyBorder="1">
      <alignment/>
      <protection/>
    </xf>
    <xf numFmtId="0" fontId="28" fillId="0" borderId="0" xfId="113" applyFont="1" applyBorder="1" applyAlignment="1">
      <alignment horizontal="center"/>
      <protection/>
    </xf>
    <xf numFmtId="0" fontId="29" fillId="0" borderId="0" xfId="113" applyFont="1" applyBorder="1">
      <alignment/>
      <protection/>
    </xf>
    <xf numFmtId="0" fontId="29" fillId="0" borderId="0" xfId="113" applyFont="1" applyBorder="1" applyAlignment="1">
      <alignment horizontal="center"/>
      <protection/>
    </xf>
    <xf numFmtId="0" fontId="30" fillId="0" borderId="12" xfId="113" applyFont="1" applyBorder="1">
      <alignment/>
      <protection/>
    </xf>
    <xf numFmtId="0" fontId="30" fillId="0" borderId="13" xfId="113" applyFont="1" applyBorder="1">
      <alignment/>
      <protection/>
    </xf>
    <xf numFmtId="0" fontId="30" fillId="0" borderId="14" xfId="113" applyFont="1" applyBorder="1">
      <alignment/>
      <protection/>
    </xf>
    <xf numFmtId="0" fontId="30" fillId="0" borderId="15" xfId="113" applyFont="1" applyBorder="1">
      <alignment/>
      <protection/>
    </xf>
    <xf numFmtId="0" fontId="30" fillId="0" borderId="16" xfId="113" applyFont="1" applyBorder="1">
      <alignment/>
      <protection/>
    </xf>
    <xf numFmtId="0" fontId="30" fillId="0" borderId="17" xfId="113" applyFont="1" applyBorder="1">
      <alignment/>
      <protection/>
    </xf>
    <xf numFmtId="0" fontId="30" fillId="0" borderId="18" xfId="113" applyFont="1" applyBorder="1">
      <alignment/>
      <protection/>
    </xf>
    <xf numFmtId="0" fontId="30" fillId="0" borderId="19" xfId="113" applyFont="1" applyBorder="1">
      <alignment/>
      <protection/>
    </xf>
    <xf numFmtId="0" fontId="30" fillId="0" borderId="20" xfId="113" applyFont="1" applyBorder="1">
      <alignment/>
      <protection/>
    </xf>
    <xf numFmtId="0" fontId="30" fillId="0" borderId="0" xfId="113" applyFont="1" applyBorder="1">
      <alignment/>
      <protection/>
    </xf>
    <xf numFmtId="0" fontId="30" fillId="0" borderId="21" xfId="113" applyFont="1" applyBorder="1">
      <alignment/>
      <protection/>
    </xf>
    <xf numFmtId="0" fontId="30" fillId="0" borderId="22" xfId="113" applyFont="1" applyBorder="1">
      <alignment/>
      <protection/>
    </xf>
    <xf numFmtId="0" fontId="29" fillId="0" borderId="23" xfId="113" applyFont="1" applyBorder="1">
      <alignment/>
      <protection/>
    </xf>
    <xf numFmtId="0" fontId="29" fillId="0" borderId="22" xfId="113" applyFont="1" applyBorder="1">
      <alignment/>
      <protection/>
    </xf>
    <xf numFmtId="0" fontId="30" fillId="0" borderId="24" xfId="113" applyFont="1" applyBorder="1">
      <alignment/>
      <protection/>
    </xf>
    <xf numFmtId="0" fontId="29" fillId="0" borderId="16" xfId="113" applyFont="1" applyBorder="1">
      <alignment/>
      <protection/>
    </xf>
    <xf numFmtId="0" fontId="29" fillId="0" borderId="14" xfId="113" applyFont="1" applyBorder="1">
      <alignment/>
      <protection/>
    </xf>
    <xf numFmtId="0" fontId="29" fillId="0" borderId="17" xfId="113" applyFont="1" applyBorder="1">
      <alignment/>
      <protection/>
    </xf>
    <xf numFmtId="0" fontId="25" fillId="0" borderId="0" xfId="113" applyFont="1" applyBorder="1" applyAlignment="1">
      <alignment horizontal="center"/>
      <protection/>
    </xf>
    <xf numFmtId="0" fontId="30" fillId="0" borderId="25" xfId="113" applyFont="1" applyBorder="1">
      <alignment/>
      <protection/>
    </xf>
    <xf numFmtId="0" fontId="30" fillId="0" borderId="26" xfId="113" applyFont="1" applyBorder="1">
      <alignment/>
      <protection/>
    </xf>
    <xf numFmtId="0" fontId="30" fillId="0" borderId="27" xfId="113" applyFont="1" applyBorder="1">
      <alignment/>
      <protection/>
    </xf>
    <xf numFmtId="0" fontId="30" fillId="0" borderId="28" xfId="113" applyFont="1" applyBorder="1">
      <alignment/>
      <protection/>
    </xf>
    <xf numFmtId="0" fontId="29" fillId="0" borderId="29" xfId="113" applyFont="1" applyBorder="1">
      <alignment/>
      <protection/>
    </xf>
    <xf numFmtId="0" fontId="30" fillId="0" borderId="30" xfId="113" applyFont="1" applyBorder="1">
      <alignment/>
      <protection/>
    </xf>
    <xf numFmtId="0" fontId="30" fillId="0" borderId="31" xfId="113" applyFont="1" applyBorder="1">
      <alignment/>
      <protection/>
    </xf>
    <xf numFmtId="0" fontId="30" fillId="0" borderId="32" xfId="113" applyFont="1" applyBorder="1">
      <alignment/>
      <protection/>
    </xf>
    <xf numFmtId="0" fontId="30" fillId="0" borderId="33" xfId="113" applyFont="1" applyBorder="1">
      <alignment/>
      <protection/>
    </xf>
    <xf numFmtId="0" fontId="26" fillId="0" borderId="34" xfId="113" applyBorder="1">
      <alignment/>
      <protection/>
    </xf>
    <xf numFmtId="0" fontId="29" fillId="0" borderId="35" xfId="113" applyFont="1" applyBorder="1">
      <alignment/>
      <protection/>
    </xf>
    <xf numFmtId="0" fontId="30" fillId="0" borderId="36" xfId="113" applyFont="1" applyBorder="1">
      <alignment/>
      <protection/>
    </xf>
    <xf numFmtId="0" fontId="30" fillId="0" borderId="37" xfId="113" applyFont="1" applyBorder="1">
      <alignment/>
      <protection/>
    </xf>
    <xf numFmtId="0" fontId="29" fillId="0" borderId="38" xfId="113" applyFont="1" applyBorder="1">
      <alignment/>
      <protection/>
    </xf>
    <xf numFmtId="0" fontId="29" fillId="0" borderId="39" xfId="113" applyFont="1" applyBorder="1">
      <alignment/>
      <protection/>
    </xf>
    <xf numFmtId="0" fontId="30" fillId="0" borderId="40" xfId="113" applyFont="1" applyBorder="1">
      <alignment/>
      <protection/>
    </xf>
    <xf numFmtId="0" fontId="27" fillId="0" borderId="41" xfId="113" applyFont="1" applyBorder="1">
      <alignment/>
      <protection/>
    </xf>
    <xf numFmtId="0" fontId="30" fillId="0" borderId="42" xfId="113" applyFont="1" applyBorder="1">
      <alignment/>
      <protection/>
    </xf>
    <xf numFmtId="0" fontId="30" fillId="0" borderId="43" xfId="113" applyFont="1" applyBorder="1">
      <alignment/>
      <protection/>
    </xf>
    <xf numFmtId="0" fontId="29" fillId="0" borderId="44" xfId="113" applyFont="1" applyBorder="1">
      <alignment/>
      <protection/>
    </xf>
    <xf numFmtId="0" fontId="34" fillId="0" borderId="21" xfId="113" applyFont="1" applyBorder="1" applyAlignment="1">
      <alignment horizontal="center" vertical="center" wrapText="1"/>
      <protection/>
    </xf>
    <xf numFmtId="0" fontId="35" fillId="0" borderId="45" xfId="113" applyFont="1" applyBorder="1" applyAlignment="1">
      <alignment horizontal="center" vertical="center" wrapText="1"/>
      <protection/>
    </xf>
    <xf numFmtId="0" fontId="35" fillId="0" borderId="46" xfId="113" applyFont="1" applyBorder="1" applyAlignment="1">
      <alignment horizontal="center" vertical="center" wrapText="1"/>
      <protection/>
    </xf>
    <xf numFmtId="0" fontId="30" fillId="0" borderId="47" xfId="113" applyFont="1" applyBorder="1">
      <alignment/>
      <protection/>
    </xf>
    <xf numFmtId="0" fontId="30" fillId="0" borderId="48" xfId="113" applyFont="1" applyBorder="1">
      <alignment/>
      <protection/>
    </xf>
    <xf numFmtId="0" fontId="30" fillId="0" borderId="49" xfId="113" applyFont="1" applyBorder="1">
      <alignment/>
      <protection/>
    </xf>
    <xf numFmtId="0" fontId="29" fillId="0" borderId="40" xfId="113" applyFont="1" applyBorder="1">
      <alignment/>
      <protection/>
    </xf>
    <xf numFmtId="0" fontId="29" fillId="0" borderId="43" xfId="113" applyFont="1" applyBorder="1">
      <alignment/>
      <protection/>
    </xf>
    <xf numFmtId="0" fontId="29" fillId="0" borderId="50" xfId="113" applyFont="1" applyBorder="1">
      <alignment/>
      <protection/>
    </xf>
    <xf numFmtId="0" fontId="30" fillId="0" borderId="41" xfId="113" applyFont="1" applyBorder="1">
      <alignment/>
      <protection/>
    </xf>
    <xf numFmtId="0" fontId="30" fillId="0" borderId="51" xfId="113" applyFont="1" applyBorder="1">
      <alignment/>
      <protection/>
    </xf>
    <xf numFmtId="0" fontId="27" fillId="0" borderId="17" xfId="113" applyFont="1" applyBorder="1">
      <alignment/>
      <protection/>
    </xf>
    <xf numFmtId="0" fontId="30" fillId="0" borderId="29" xfId="113" applyFont="1" applyBorder="1" applyAlignment="1">
      <alignment/>
      <protection/>
    </xf>
    <xf numFmtId="0" fontId="30" fillId="0" borderId="12" xfId="113" applyFont="1" applyBorder="1" applyAlignment="1">
      <alignment/>
      <protection/>
    </xf>
    <xf numFmtId="0" fontId="36" fillId="0" borderId="33" xfId="113" applyFont="1" applyBorder="1" applyAlignment="1">
      <alignment vertical="center" wrapText="1"/>
      <protection/>
    </xf>
    <xf numFmtId="0" fontId="36" fillId="0" borderId="36" xfId="113" applyFont="1" applyBorder="1" applyAlignment="1">
      <alignment vertical="center" wrapText="1"/>
      <protection/>
    </xf>
    <xf numFmtId="0" fontId="35" fillId="0" borderId="52" xfId="113" applyFont="1" applyBorder="1" applyAlignment="1">
      <alignment horizontal="center" vertical="center" wrapText="1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1" fillId="0" borderId="17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/>
      <protection/>
    </xf>
    <xf numFmtId="0" fontId="35" fillId="0" borderId="12" xfId="0" applyFont="1" applyBorder="1" applyAlignment="1">
      <alignment horizontal="center" vertical="center" wrapText="1"/>
    </xf>
    <xf numFmtId="0" fontId="43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110" applyFont="1" applyFill="1" applyBorder="1" applyAlignment="1">
      <alignment horizontal="center" vertical="center" wrapText="1"/>
      <protection/>
    </xf>
    <xf numFmtId="192" fontId="45" fillId="0" borderId="12" xfId="95" applyNumberFormat="1" applyFont="1" applyBorder="1" applyAlignment="1">
      <alignment horizontal="center" vertical="center"/>
      <protection/>
    </xf>
    <xf numFmtId="1" fontId="44" fillId="0" borderId="12" xfId="95" applyNumberFormat="1" applyFont="1" applyBorder="1" applyAlignment="1">
      <alignment horizontal="center" vertical="center"/>
      <protection/>
    </xf>
    <xf numFmtId="1" fontId="44" fillId="0" borderId="12" xfId="95" applyNumberFormat="1" applyFont="1" applyFill="1" applyBorder="1" applyAlignment="1">
      <alignment horizontal="center" vertical="center"/>
      <protection/>
    </xf>
    <xf numFmtId="3" fontId="41" fillId="0" borderId="0" xfId="0" applyNumberFormat="1" applyFont="1" applyFill="1" applyAlignment="1">
      <alignment/>
    </xf>
    <xf numFmtId="49" fontId="44" fillId="0" borderId="12" xfId="0" applyNumberFormat="1" applyFont="1" applyFill="1" applyBorder="1" applyAlignment="1" quotePrefix="1">
      <alignment horizontal="center" vertical="center" wrapText="1"/>
    </xf>
    <xf numFmtId="0" fontId="44" fillId="0" borderId="12" xfId="110" applyFont="1" applyFill="1" applyBorder="1" applyAlignment="1" quotePrefix="1">
      <alignment horizontal="center" vertical="center" wrapText="1"/>
      <protection/>
    </xf>
    <xf numFmtId="49" fontId="32" fillId="0" borderId="12" xfId="0" applyNumberFormat="1" applyFont="1" applyFill="1" applyBorder="1" applyAlignment="1">
      <alignment horizontal="center" vertical="center" wrapText="1"/>
    </xf>
    <xf numFmtId="49" fontId="32" fillId="0" borderId="12" xfId="110" applyNumberFormat="1" applyFont="1" applyFill="1" applyBorder="1" applyAlignment="1">
      <alignment horizontal="center" vertical="center" wrapText="1"/>
      <protection/>
    </xf>
    <xf numFmtId="2" fontId="32" fillId="0" borderId="12" xfId="106" applyNumberFormat="1" applyFont="1" applyFill="1" applyBorder="1" applyAlignment="1" quotePrefix="1">
      <alignment horizontal="center" vertical="center" wrapText="1"/>
      <protection/>
    </xf>
    <xf numFmtId="0" fontId="32" fillId="0" borderId="12" xfId="109" applyFont="1" applyFill="1" applyBorder="1" applyAlignment="1">
      <alignment horizontal="center" vertical="center" wrapText="1"/>
      <protection/>
    </xf>
    <xf numFmtId="192" fontId="32" fillId="0" borderId="20" xfId="95" applyNumberFormat="1" applyFont="1" applyBorder="1" applyAlignment="1">
      <alignment horizontal="center" vertical="center" wrapText="1"/>
      <protection/>
    </xf>
    <xf numFmtId="1" fontId="32" fillId="0" borderId="14" xfId="95" applyNumberFormat="1" applyFont="1" applyBorder="1" applyAlignment="1">
      <alignment horizontal="center" vertical="center" wrapText="1"/>
      <protection/>
    </xf>
    <xf numFmtId="1" fontId="32" fillId="0" borderId="14" xfId="95" applyNumberFormat="1" applyFont="1" applyFill="1" applyBorder="1" applyAlignment="1">
      <alignment horizontal="center" vertical="center" wrapText="1"/>
      <protection/>
    </xf>
    <xf numFmtId="49" fontId="32" fillId="0" borderId="12" xfId="106" applyNumberFormat="1" applyFont="1" applyFill="1" applyBorder="1" applyAlignment="1" quotePrefix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109" applyFont="1" applyFill="1" applyBorder="1" applyAlignment="1">
      <alignment horizontal="center" vertical="center" wrapText="1"/>
      <protection/>
    </xf>
    <xf numFmtId="192" fontId="46" fillId="0" borderId="12" xfId="95" applyNumberFormat="1" applyFont="1" applyBorder="1" applyAlignment="1">
      <alignment horizontal="center" vertical="center"/>
      <protection/>
    </xf>
    <xf numFmtId="192" fontId="47" fillId="0" borderId="12" xfId="95" applyNumberFormat="1" applyFont="1" applyBorder="1" applyAlignment="1">
      <alignment horizontal="center" vertical="center"/>
      <protection/>
    </xf>
    <xf numFmtId="0" fontId="44" fillId="0" borderId="12" xfId="109" applyFont="1" applyFill="1" applyBorder="1" applyAlignment="1" quotePrefix="1">
      <alignment horizontal="center" vertical="center" wrapText="1"/>
      <protection/>
    </xf>
    <xf numFmtId="49" fontId="32" fillId="0" borderId="12" xfId="0" applyNumberFormat="1" applyFont="1" applyFill="1" applyBorder="1" applyAlignment="1" quotePrefix="1">
      <alignment horizontal="center" vertical="center" wrapText="1"/>
    </xf>
    <xf numFmtId="49" fontId="32" fillId="0" borderId="12" xfId="109" applyNumberFormat="1" applyFont="1" applyFill="1" applyBorder="1" applyAlignment="1">
      <alignment horizontal="center" vertical="center"/>
      <protection/>
    </xf>
    <xf numFmtId="192" fontId="32" fillId="0" borderId="12" xfId="95" applyNumberFormat="1" applyFont="1" applyBorder="1" applyAlignment="1">
      <alignment horizontal="center" vertical="center" wrapText="1"/>
      <protection/>
    </xf>
    <xf numFmtId="1" fontId="32" fillId="0" borderId="12" xfId="95" applyNumberFormat="1" applyFont="1" applyBorder="1" applyAlignment="1">
      <alignment horizontal="center" vertical="center" wrapText="1"/>
      <protection/>
    </xf>
    <xf numFmtId="1" fontId="32" fillId="0" borderId="12" xfId="95" applyNumberFormat="1" applyFont="1" applyFill="1" applyBorder="1" applyAlignment="1">
      <alignment horizontal="center" vertical="center" wrapText="1"/>
      <protection/>
    </xf>
    <xf numFmtId="0" fontId="32" fillId="0" borderId="13" xfId="10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Alignment="1" applyProtection="1">
      <alignment/>
      <protection/>
    </xf>
    <xf numFmtId="0" fontId="41" fillId="0" borderId="12" xfId="0" applyNumberFormat="1" applyFont="1" applyFill="1" applyBorder="1" applyAlignment="1" applyProtection="1">
      <alignment/>
      <protection/>
    </xf>
    <xf numFmtId="0" fontId="48" fillId="0" borderId="12" xfId="0" applyNumberFormat="1" applyFont="1" applyFill="1" applyBorder="1" applyAlignment="1" applyProtection="1">
      <alignment/>
      <protection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109" applyNumberFormat="1" applyFont="1" applyFill="1" applyBorder="1" applyAlignment="1">
      <alignment horizontal="center" vertical="center"/>
      <protection/>
    </xf>
    <xf numFmtId="2" fontId="46" fillId="0" borderId="12" xfId="106" applyNumberFormat="1" applyFont="1" applyFill="1" applyBorder="1" applyAlignment="1" quotePrefix="1">
      <alignment horizontal="center" vertical="center" wrapText="1"/>
      <protection/>
    </xf>
    <xf numFmtId="0" fontId="46" fillId="0" borderId="13" xfId="109" applyFont="1" applyFill="1" applyBorder="1" applyAlignment="1">
      <alignment horizontal="center" vertical="center" wrapText="1"/>
      <protection/>
    </xf>
    <xf numFmtId="0" fontId="46" fillId="0" borderId="12" xfId="109" applyFont="1" applyBorder="1" applyAlignment="1">
      <alignment horizontal="center" vertical="center" wrapText="1"/>
      <protection/>
    </xf>
    <xf numFmtId="49" fontId="46" fillId="0" borderId="20" xfId="109" applyNumberFormat="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horizontal="center" vertical="center" wrapText="1"/>
    </xf>
    <xf numFmtId="49" fontId="32" fillId="0" borderId="20" xfId="109" applyNumberFormat="1" applyFont="1" applyFill="1" applyBorder="1" applyAlignment="1">
      <alignment horizontal="center" vertical="center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32" fillId="0" borderId="12" xfId="109" applyNumberFormat="1" applyFont="1" applyFill="1" applyBorder="1" applyAlignment="1">
      <alignment horizontal="center" vertical="center" wrapText="1"/>
      <protection/>
    </xf>
    <xf numFmtId="1" fontId="32" fillId="0" borderId="20" xfId="0" applyNumberFormat="1" applyFont="1" applyBorder="1" applyAlignment="1">
      <alignment horizontal="center" vertical="center" wrapText="1"/>
    </xf>
    <xf numFmtId="1" fontId="32" fillId="0" borderId="2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111" applyFont="1" applyBorder="1" applyAlignment="1" quotePrefix="1">
      <alignment horizontal="center" vertical="center" wrapText="1"/>
      <protection/>
    </xf>
    <xf numFmtId="2" fontId="32" fillId="0" borderId="12" xfId="111" applyNumberFormat="1" applyFont="1" applyBorder="1" applyAlignment="1" quotePrefix="1">
      <alignment horizontal="center" vertical="center" wrapText="1"/>
      <protection/>
    </xf>
    <xf numFmtId="49" fontId="44" fillId="0" borderId="12" xfId="109" applyNumberFormat="1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4" fillId="0" borderId="12" xfId="109" applyNumberFormat="1" applyFont="1" applyFill="1" applyBorder="1" applyAlignment="1" quotePrefix="1">
      <alignment horizontal="center" vertical="center" wrapText="1"/>
      <protection/>
    </xf>
    <xf numFmtId="0" fontId="46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4" xfId="111" applyNumberFormat="1" applyFont="1" applyFill="1" applyBorder="1" applyAlignment="1" quotePrefix="1">
      <alignment horizontal="center" vertical="center" wrapText="1"/>
      <protection/>
    </xf>
    <xf numFmtId="2" fontId="32" fillId="0" borderId="14" xfId="111" applyNumberFormat="1" applyFont="1" applyFill="1" applyBorder="1" applyAlignment="1">
      <alignment horizontal="center" vertical="center" wrapText="1"/>
      <protection/>
    </xf>
    <xf numFmtId="49" fontId="32" fillId="0" borderId="12" xfId="109" applyNumberFormat="1" applyFont="1" applyBorder="1" applyAlignment="1">
      <alignment horizontal="center" vertical="center" wrapText="1"/>
      <protection/>
    </xf>
    <xf numFmtId="1" fontId="32" fillId="0" borderId="12" xfId="106" applyNumberFormat="1" applyFont="1" applyFill="1" applyBorder="1" applyAlignment="1" quotePrefix="1">
      <alignment horizontal="center" vertical="center" wrapText="1"/>
      <protection/>
    </xf>
    <xf numFmtId="0" fontId="32" fillId="0" borderId="12" xfId="110" applyFont="1" applyFill="1" applyBorder="1" applyAlignment="1">
      <alignment horizontal="center" vertical="center" wrapText="1"/>
      <protection/>
    </xf>
    <xf numFmtId="2" fontId="32" fillId="0" borderId="12" xfId="0" applyNumberFormat="1" applyFont="1" applyFill="1" applyBorder="1" applyAlignment="1" quotePrefix="1">
      <alignment horizontal="center" vertical="center" wrapText="1"/>
    </xf>
    <xf numFmtId="2" fontId="32" fillId="0" borderId="12" xfId="111" applyNumberFormat="1" applyFont="1" applyFill="1" applyBorder="1" applyAlignment="1" quotePrefix="1">
      <alignment horizontal="center" vertical="center" wrapText="1"/>
      <protection/>
    </xf>
    <xf numFmtId="49" fontId="45" fillId="0" borderId="12" xfId="0" applyNumberFormat="1" applyFont="1" applyBorder="1" applyAlignment="1">
      <alignment horizontal="center" vertical="center" wrapText="1"/>
    </xf>
    <xf numFmtId="49" fontId="46" fillId="0" borderId="12" xfId="109" applyNumberFormat="1" applyFont="1" applyBorder="1" applyAlignment="1">
      <alignment horizontal="center" vertical="center"/>
      <protection/>
    </xf>
    <xf numFmtId="2" fontId="46" fillId="0" borderId="12" xfId="106" applyNumberFormat="1" applyFont="1" applyBorder="1" applyAlignment="1" quotePrefix="1">
      <alignment horizontal="center" vertical="center" wrapText="1"/>
      <protection/>
    </xf>
    <xf numFmtId="0" fontId="45" fillId="27" borderId="12" xfId="110" applyFont="1" applyFill="1" applyBorder="1" applyAlignment="1">
      <alignment horizontal="center" vertical="center" wrapText="1"/>
      <protection/>
    </xf>
    <xf numFmtId="3" fontId="46" fillId="0" borderId="12" xfId="109" applyNumberFormat="1" applyFont="1" applyFill="1" applyBorder="1" applyAlignment="1">
      <alignment horizontal="center" vertical="center" wrapText="1"/>
      <protection/>
    </xf>
    <xf numFmtId="3" fontId="47" fillId="0" borderId="12" xfId="109" applyNumberFormat="1" applyFont="1" applyFill="1" applyBorder="1" applyAlignment="1">
      <alignment horizontal="center" vertical="center" wrapText="1"/>
      <protection/>
    </xf>
    <xf numFmtId="0" fontId="46" fillId="27" borderId="0" xfId="0" applyFont="1" applyFill="1" applyAlignment="1">
      <alignment horizontal="center" vertical="center" wrapText="1" shrinkToFit="1"/>
    </xf>
    <xf numFmtId="0" fontId="46" fillId="0" borderId="12" xfId="110" applyFont="1" applyBorder="1" applyAlignment="1">
      <alignment horizontal="center" vertical="center" wrapText="1"/>
      <protection/>
    </xf>
    <xf numFmtId="0" fontId="47" fillId="0" borderId="12" xfId="110" applyFont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2" fontId="45" fillId="27" borderId="12" xfId="106" applyNumberFormat="1" applyFont="1" applyFill="1" applyBorder="1" applyAlignment="1" quotePrefix="1">
      <alignment horizontal="center" vertical="center" wrapText="1"/>
      <protection/>
    </xf>
    <xf numFmtId="49" fontId="46" fillId="0" borderId="2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2" fontId="46" fillId="0" borderId="20" xfId="106" applyNumberFormat="1" applyFont="1" applyBorder="1" applyAlignment="1" quotePrefix="1">
      <alignment horizontal="center" vertical="center" wrapText="1"/>
      <protection/>
    </xf>
    <xf numFmtId="0" fontId="46" fillId="27" borderId="20" xfId="0" applyFont="1" applyFill="1" applyBorder="1" applyAlignment="1">
      <alignment horizontal="center" vertical="center" wrapText="1"/>
    </xf>
    <xf numFmtId="0" fontId="46" fillId="0" borderId="20" xfId="109" applyFont="1" applyBorder="1" applyAlignment="1">
      <alignment horizontal="center" vertical="center" wrapText="1"/>
      <protection/>
    </xf>
    <xf numFmtId="0" fontId="47" fillId="0" borderId="20" xfId="109" applyFont="1" applyBorder="1" applyAlignment="1">
      <alignment horizontal="center" vertical="center" wrapText="1"/>
      <protection/>
    </xf>
    <xf numFmtId="49" fontId="32" fillId="0" borderId="20" xfId="0" applyNumberFormat="1" applyFont="1" applyBorder="1" applyAlignment="1">
      <alignment horizontal="center" vertical="center" wrapText="1"/>
    </xf>
    <xf numFmtId="49" fontId="32" fillId="0" borderId="20" xfId="106" applyNumberFormat="1" applyFont="1" applyBorder="1" applyAlignment="1" quotePrefix="1">
      <alignment horizontal="center" vertical="center" wrapText="1"/>
      <protection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32" fillId="0" borderId="53" xfId="109" applyFont="1" applyFill="1" applyBorder="1" applyAlignment="1">
      <alignment horizontal="center" vertical="center" wrapText="1"/>
      <protection/>
    </xf>
    <xf numFmtId="0" fontId="44" fillId="0" borderId="20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 quotePrefix="1">
      <alignment horizontal="center" vertical="center" wrapText="1"/>
    </xf>
    <xf numFmtId="0" fontId="44" fillId="0" borderId="20" xfId="0" applyFont="1" applyFill="1" applyBorder="1" applyAlignment="1" quotePrefix="1">
      <alignment horizontal="center" vertical="center" wrapText="1"/>
    </xf>
    <xf numFmtId="0" fontId="32" fillId="0" borderId="12" xfId="0" applyFont="1" applyFill="1" applyBorder="1" applyAlignment="1" quotePrefix="1">
      <alignment horizontal="center" vertical="center" wrapText="1"/>
    </xf>
    <xf numFmtId="0" fontId="32" fillId="0" borderId="20" xfId="0" applyFont="1" applyFill="1" applyBorder="1" applyAlignment="1" quotePrefix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44" fillId="0" borderId="12" xfId="109" applyFont="1" applyBorder="1" applyAlignment="1">
      <alignment horizontal="center" vertical="center" wrapText="1"/>
      <protection/>
    </xf>
    <xf numFmtId="1" fontId="44" fillId="0" borderId="12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Alignment="1" applyProtection="1">
      <alignment/>
      <protection/>
    </xf>
    <xf numFmtId="0" fontId="19" fillId="0" borderId="0" xfId="105">
      <alignment/>
      <protection/>
    </xf>
    <xf numFmtId="0" fontId="19" fillId="0" borderId="0" xfId="105" applyAlignment="1">
      <alignment horizontal="right"/>
      <protection/>
    </xf>
    <xf numFmtId="0" fontId="19" fillId="28" borderId="12" xfId="105" applyFill="1" applyBorder="1" applyAlignment="1">
      <alignment horizontal="center" vertical="center" wrapText="1"/>
      <protection/>
    </xf>
    <xf numFmtId="0" fontId="55" fillId="0" borderId="12" xfId="105" applyFont="1" applyBorder="1" applyAlignment="1" quotePrefix="1">
      <alignment horizontal="center" vertical="center" wrapText="1"/>
      <protection/>
    </xf>
    <xf numFmtId="0" fontId="55" fillId="0" borderId="12" xfId="105" applyFont="1" applyBorder="1" applyAlignment="1">
      <alignment horizontal="center" vertical="center" wrapText="1"/>
      <protection/>
    </xf>
    <xf numFmtId="0" fontId="55" fillId="0" borderId="12" xfId="105" applyFont="1" applyBorder="1" applyAlignment="1" quotePrefix="1">
      <alignment vertical="center" wrapText="1"/>
      <protection/>
    </xf>
    <xf numFmtId="2" fontId="55" fillId="0" borderId="12" xfId="105" applyNumberFormat="1" applyFont="1" applyBorder="1" applyAlignment="1">
      <alignment vertical="center" wrapText="1"/>
      <protection/>
    </xf>
    <xf numFmtId="2" fontId="55" fillId="28" borderId="12" xfId="105" applyNumberFormat="1" applyFont="1" applyFill="1" applyBorder="1" applyAlignment="1">
      <alignment vertical="center" wrapText="1"/>
      <protection/>
    </xf>
    <xf numFmtId="0" fontId="19" fillId="0" borderId="12" xfId="105" applyBorder="1" applyAlignment="1" quotePrefix="1">
      <alignment horizontal="center" vertical="center" wrapText="1"/>
      <protection/>
    </xf>
    <xf numFmtId="0" fontId="19" fillId="0" borderId="12" xfId="105" applyBorder="1" applyAlignment="1" quotePrefix="1">
      <alignment vertical="center" wrapText="1"/>
      <protection/>
    </xf>
    <xf numFmtId="2" fontId="19" fillId="0" borderId="12" xfId="105" applyNumberFormat="1" applyBorder="1" applyAlignment="1">
      <alignment vertical="center" wrapText="1"/>
      <protection/>
    </xf>
    <xf numFmtId="2" fontId="19" fillId="28" borderId="12" xfId="105" applyNumberFormat="1" applyFill="1" applyBorder="1" applyAlignment="1">
      <alignment vertical="center" wrapText="1"/>
      <protection/>
    </xf>
    <xf numFmtId="0" fontId="55" fillId="28" borderId="12" xfId="105" applyFont="1" applyFill="1" applyBorder="1" applyAlignment="1">
      <alignment horizontal="center" vertical="center" wrapText="1"/>
      <protection/>
    </xf>
    <xf numFmtId="0" fontId="55" fillId="28" borderId="12" xfId="105" applyFont="1" applyFill="1" applyBorder="1" applyAlignment="1" quotePrefix="1">
      <alignment horizontal="center" vertical="center" wrapText="1"/>
      <protection/>
    </xf>
    <xf numFmtId="0" fontId="55" fillId="28" borderId="12" xfId="105" applyFont="1" applyFill="1" applyBorder="1" applyAlignment="1">
      <alignment vertical="center" wrapText="1"/>
      <protection/>
    </xf>
    <xf numFmtId="0" fontId="55" fillId="0" borderId="0" xfId="105" applyFont="1" applyAlignment="1">
      <alignment horizontal="left"/>
      <protection/>
    </xf>
    <xf numFmtId="0" fontId="0" fillId="0" borderId="12" xfId="0" applyBorder="1" applyAlignment="1">
      <alignment/>
    </xf>
    <xf numFmtId="0" fontId="37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/>
    </xf>
    <xf numFmtId="0" fontId="28" fillId="0" borderId="44" xfId="113" applyFont="1" applyBorder="1" applyAlignment="1">
      <alignment horizontal="center" vertical="center" wrapText="1"/>
      <protection/>
    </xf>
    <xf numFmtId="0" fontId="29" fillId="0" borderId="22" xfId="113" applyFont="1" applyBorder="1" applyAlignment="1">
      <alignment/>
      <protection/>
    </xf>
    <xf numFmtId="0" fontId="28" fillId="0" borderId="22" xfId="113" applyFont="1" applyBorder="1" applyAlignment="1">
      <alignment horizontal="center" vertical="center" wrapText="1"/>
      <protection/>
    </xf>
    <xf numFmtId="0" fontId="27" fillId="0" borderId="54" xfId="113" applyFont="1" applyBorder="1">
      <alignment/>
      <protection/>
    </xf>
    <xf numFmtId="0" fontId="27" fillId="0" borderId="22" xfId="113" applyFont="1" applyBorder="1">
      <alignment/>
      <protection/>
    </xf>
    <xf numFmtId="0" fontId="29" fillId="0" borderId="38" xfId="113" applyFont="1" applyBorder="1" applyAlignment="1">
      <alignment horizontal="center"/>
      <protection/>
    </xf>
    <xf numFmtId="0" fontId="29" fillId="0" borderId="55" xfId="113" applyFont="1" applyBorder="1" applyAlignment="1">
      <alignment horizontal="center"/>
      <protection/>
    </xf>
    <xf numFmtId="0" fontId="38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20" xfId="0" applyFont="1" applyFill="1" applyBorder="1" applyAlignment="1" quotePrefix="1">
      <alignment horizontal="center" vertical="center" wrapText="1"/>
    </xf>
    <xf numFmtId="2" fontId="34" fillId="0" borderId="20" xfId="0" applyNumberFormat="1" applyFont="1" applyFill="1" applyBorder="1" applyAlignment="1" quotePrefix="1">
      <alignment horizontal="center" vertical="center" wrapText="1"/>
    </xf>
    <xf numFmtId="49" fontId="35" fillId="0" borderId="20" xfId="0" applyNumberFormat="1" applyFont="1" applyFill="1" applyBorder="1" applyAlignment="1" applyProtection="1">
      <alignment horizontal="center" vertical="center" wrapText="1"/>
      <protection/>
    </xf>
    <xf numFmtId="2" fontId="34" fillId="0" borderId="20" xfId="0" applyNumberFormat="1" applyFont="1" applyFill="1" applyBorder="1" applyAlignment="1">
      <alignment horizontal="center" vertical="center" wrapText="1"/>
    </xf>
    <xf numFmtId="0" fontId="19" fillId="0" borderId="0" xfId="105" applyFont="1">
      <alignment/>
      <protection/>
    </xf>
    <xf numFmtId="193" fontId="32" fillId="0" borderId="14" xfId="95" applyNumberFormat="1" applyFont="1" applyBorder="1" applyAlignment="1">
      <alignment horizontal="center" vertical="center" wrapText="1"/>
      <protection/>
    </xf>
    <xf numFmtId="193" fontId="44" fillId="0" borderId="12" xfId="95" applyNumberFormat="1" applyFont="1" applyBorder="1" applyAlignment="1">
      <alignment horizontal="center" vertical="center"/>
      <protection/>
    </xf>
    <xf numFmtId="2" fontId="44" fillId="0" borderId="12" xfId="95" applyNumberFormat="1" applyFont="1" applyBorder="1" applyAlignment="1">
      <alignment horizontal="center" vertical="center"/>
      <protection/>
    </xf>
    <xf numFmtId="0" fontId="38" fillId="0" borderId="56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32" fillId="0" borderId="12" xfId="109" applyFont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/>
    </xf>
    <xf numFmtId="0" fontId="29" fillId="0" borderId="58" xfId="113" applyFont="1" applyBorder="1">
      <alignment/>
      <protection/>
    </xf>
    <xf numFmtId="0" fontId="29" fillId="0" borderId="12" xfId="113" applyFont="1" applyBorder="1">
      <alignment/>
      <protection/>
    </xf>
    <xf numFmtId="0" fontId="29" fillId="0" borderId="38" xfId="113" applyFont="1" applyFill="1" applyBorder="1">
      <alignment/>
      <protection/>
    </xf>
    <xf numFmtId="0" fontId="29" fillId="0" borderId="59" xfId="113" applyFont="1" applyBorder="1">
      <alignment/>
      <protection/>
    </xf>
    <xf numFmtId="0" fontId="29" fillId="0" borderId="60" xfId="113" applyFont="1" applyBorder="1">
      <alignment/>
      <protection/>
    </xf>
    <xf numFmtId="1" fontId="60" fillId="26" borderId="12" xfId="0" applyNumberFormat="1" applyFont="1" applyFill="1" applyBorder="1" applyAlignment="1">
      <alignment horizontal="center" vertical="center"/>
    </xf>
    <xf numFmtId="0" fontId="19" fillId="0" borderId="12" xfId="112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55" fillId="28" borderId="12" xfId="0" applyFont="1" applyFill="1" applyBorder="1" applyAlignment="1">
      <alignment vertical="center"/>
    </xf>
    <xf numFmtId="0" fontId="55" fillId="28" borderId="12" xfId="0" applyFont="1" applyFill="1" applyBorder="1" applyAlignment="1">
      <alignment vertical="center" wrapText="1"/>
    </xf>
    <xf numFmtId="0" fontId="55" fillId="28" borderId="12" xfId="0" applyFont="1" applyFill="1" applyBorder="1" applyAlignment="1">
      <alignment horizontal="center" vertical="center"/>
    </xf>
    <xf numFmtId="0" fontId="30" fillId="0" borderId="35" xfId="113" applyFont="1" applyBorder="1">
      <alignment/>
      <protection/>
    </xf>
    <xf numFmtId="0" fontId="55" fillId="28" borderId="0" xfId="105" applyFont="1" applyFill="1" applyBorder="1" applyAlignment="1">
      <alignment horizontal="center" vertical="center" wrapText="1"/>
      <protection/>
    </xf>
    <xf numFmtId="0" fontId="55" fillId="28" borderId="0" xfId="105" applyFont="1" applyFill="1" applyBorder="1" applyAlignment="1" quotePrefix="1">
      <alignment horizontal="center" vertical="center" wrapText="1"/>
      <protection/>
    </xf>
    <xf numFmtId="0" fontId="55" fillId="28" borderId="0" xfId="105" applyFont="1" applyFill="1" applyBorder="1" applyAlignment="1">
      <alignment vertical="center" wrapText="1"/>
      <protection/>
    </xf>
    <xf numFmtId="2" fontId="55" fillId="28" borderId="0" xfId="105" applyNumberFormat="1" applyFont="1" applyFill="1" applyBorder="1" applyAlignment="1">
      <alignment vertical="center" wrapText="1"/>
      <protection/>
    </xf>
    <xf numFmtId="0" fontId="30" fillId="0" borderId="22" xfId="113" applyFont="1" applyBorder="1" applyAlignment="1">
      <alignment/>
      <protection/>
    </xf>
    <xf numFmtId="0" fontId="32" fillId="0" borderId="12" xfId="111" applyFont="1" applyFill="1" applyBorder="1" applyAlignment="1" quotePrefix="1">
      <alignment horizontal="center" vertical="center" wrapText="1"/>
      <protection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2" xfId="111" applyNumberFormat="1" applyFont="1" applyFill="1" applyBorder="1" applyAlignment="1">
      <alignment horizontal="center" vertical="center" wrapText="1"/>
      <protection/>
    </xf>
    <xf numFmtId="0" fontId="55" fillId="0" borderId="0" xfId="105" applyFont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6" fillId="0" borderId="17" xfId="0" applyNumberFormat="1" applyFont="1" applyFill="1" applyBorder="1" applyAlignment="1" applyProtection="1">
      <alignment horizontal="center"/>
      <protection/>
    </xf>
    <xf numFmtId="0" fontId="60" fillId="0" borderId="17" xfId="0" applyFont="1" applyFill="1" applyBorder="1" applyAlignment="1">
      <alignment horizontal="center"/>
    </xf>
    <xf numFmtId="0" fontId="38" fillId="0" borderId="61" xfId="0" applyFont="1" applyBorder="1" applyAlignment="1">
      <alignment horizontal="center"/>
    </xf>
    <xf numFmtId="1" fontId="32" fillId="27" borderId="20" xfId="95" applyNumberFormat="1" applyFont="1" applyFill="1" applyBorder="1" applyAlignment="1">
      <alignment horizontal="center" vertical="center" wrapText="1"/>
      <protection/>
    </xf>
    <xf numFmtId="1" fontId="49" fillId="27" borderId="12" xfId="109" applyNumberFormat="1" applyFont="1" applyFill="1" applyBorder="1" applyAlignment="1">
      <alignment horizontal="center" vertical="center" wrapText="1"/>
      <protection/>
    </xf>
    <xf numFmtId="1" fontId="48" fillId="27" borderId="12" xfId="0" applyNumberFormat="1" applyFont="1" applyFill="1" applyBorder="1" applyAlignment="1" applyProtection="1">
      <alignment/>
      <protection/>
    </xf>
    <xf numFmtId="1" fontId="46" fillId="27" borderId="12" xfId="109" applyNumberFormat="1" applyFont="1" applyFill="1" applyBorder="1" applyAlignment="1">
      <alignment horizontal="center" vertical="center" wrapText="1"/>
      <protection/>
    </xf>
    <xf numFmtId="1" fontId="32" fillId="27" borderId="12" xfId="109" applyNumberFormat="1" applyFont="1" applyFill="1" applyBorder="1" applyAlignment="1">
      <alignment horizontal="center" vertical="center" wrapText="1"/>
      <protection/>
    </xf>
    <xf numFmtId="1" fontId="32" fillId="27" borderId="12" xfId="0" applyNumberFormat="1" applyFont="1" applyFill="1" applyBorder="1" applyAlignment="1">
      <alignment horizontal="center" vertical="center" wrapText="1"/>
    </xf>
    <xf numFmtId="1" fontId="49" fillId="27" borderId="12" xfId="109" applyNumberFormat="1" applyFont="1" applyFill="1" applyBorder="1" applyAlignment="1">
      <alignment horizontal="center" vertical="center" wrapText="1"/>
      <protection/>
    </xf>
    <xf numFmtId="1" fontId="51" fillId="27" borderId="12" xfId="109" applyNumberFormat="1" applyFont="1" applyFill="1" applyBorder="1" applyAlignment="1">
      <alignment horizontal="center" vertical="center" wrapText="1"/>
      <protection/>
    </xf>
    <xf numFmtId="1" fontId="46" fillId="27" borderId="12" xfId="110" applyNumberFormat="1" applyFont="1" applyFill="1" applyBorder="1" applyAlignment="1">
      <alignment horizontal="center" vertical="center" wrapText="1"/>
      <protection/>
    </xf>
    <xf numFmtId="1" fontId="46" fillId="27" borderId="12" xfId="95" applyNumberFormat="1" applyFont="1" applyFill="1" applyBorder="1" applyAlignment="1">
      <alignment horizontal="center" vertical="center"/>
      <protection/>
    </xf>
    <xf numFmtId="1" fontId="46" fillId="27" borderId="20" xfId="109" applyNumberFormat="1" applyFont="1" applyFill="1" applyBorder="1" applyAlignment="1">
      <alignment horizontal="center" vertical="center" wrapText="1"/>
      <protection/>
    </xf>
    <xf numFmtId="1" fontId="49" fillId="26" borderId="12" xfId="109" applyNumberFormat="1" applyFont="1" applyFill="1" applyBorder="1" applyAlignment="1">
      <alignment horizontal="center" vertical="center" wrapText="1"/>
      <protection/>
    </xf>
    <xf numFmtId="1" fontId="32" fillId="26" borderId="14" xfId="0" applyNumberFormat="1" applyFont="1" applyFill="1" applyBorder="1" applyAlignment="1">
      <alignment horizontal="center" vertical="center" wrapText="1"/>
    </xf>
    <xf numFmtId="1" fontId="32" fillId="26" borderId="20" xfId="95" applyNumberFormat="1" applyFont="1" applyFill="1" applyBorder="1" applyAlignment="1">
      <alignment horizontal="center" vertical="center" wrapText="1"/>
      <protection/>
    </xf>
    <xf numFmtId="1" fontId="32" fillId="26" borderId="12" xfId="0" applyNumberFormat="1" applyFont="1" applyFill="1" applyBorder="1" applyAlignment="1">
      <alignment horizontal="center" vertical="center" wrapText="1"/>
    </xf>
    <xf numFmtId="1" fontId="49" fillId="26" borderId="12" xfId="109" applyNumberFormat="1" applyFont="1" applyFill="1" applyBorder="1" applyAlignment="1">
      <alignment horizontal="center" vertical="center" wrapText="1"/>
      <protection/>
    </xf>
    <xf numFmtId="1" fontId="32" fillId="26" borderId="53" xfId="109" applyNumberFormat="1" applyFont="1" applyFill="1" applyBorder="1" applyAlignment="1">
      <alignment horizontal="center" vertical="center" wrapText="1"/>
      <protection/>
    </xf>
    <xf numFmtId="1" fontId="32" fillId="26" borderId="20" xfId="109" applyNumberFormat="1" applyFont="1" applyFill="1" applyBorder="1" applyAlignment="1">
      <alignment horizontal="center" vertical="center" wrapText="1"/>
      <protection/>
    </xf>
    <xf numFmtId="1" fontId="32" fillId="26" borderId="14" xfId="109" applyNumberFormat="1" applyFont="1" applyFill="1" applyBorder="1" applyAlignment="1">
      <alignment horizontal="center" vertical="center" wrapText="1"/>
      <protection/>
    </xf>
    <xf numFmtId="1" fontId="30" fillId="0" borderId="33" xfId="113" applyNumberFormat="1" applyFont="1" applyBorder="1">
      <alignment/>
      <protection/>
    </xf>
    <xf numFmtId="1" fontId="29" fillId="0" borderId="29" xfId="113" applyNumberFormat="1" applyFont="1" applyBorder="1">
      <alignment/>
      <protection/>
    </xf>
    <xf numFmtId="0" fontId="29" fillId="0" borderId="62" xfId="113" applyFont="1" applyBorder="1">
      <alignment/>
      <protection/>
    </xf>
    <xf numFmtId="0" fontId="29" fillId="0" borderId="63" xfId="113" applyFont="1" applyBorder="1">
      <alignment/>
      <protection/>
    </xf>
    <xf numFmtId="0" fontId="30" fillId="0" borderId="39" xfId="113" applyFont="1" applyBorder="1">
      <alignment/>
      <protection/>
    </xf>
    <xf numFmtId="0" fontId="30" fillId="0" borderId="64" xfId="113" applyFont="1" applyBorder="1">
      <alignment/>
      <protection/>
    </xf>
    <xf numFmtId="1" fontId="30" fillId="0" borderId="12" xfId="113" applyNumberFormat="1" applyFont="1" applyBorder="1" applyAlignment="1">
      <alignment horizontal="center"/>
      <protection/>
    </xf>
    <xf numFmtId="0" fontId="30" fillId="0" borderId="1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22" xfId="113" applyFont="1" applyBorder="1" applyAlignment="1">
      <alignment horizontal="center"/>
      <protection/>
    </xf>
    <xf numFmtId="0" fontId="29" fillId="0" borderId="34" xfId="113" applyFont="1" applyBorder="1" applyAlignment="1">
      <alignment horizontal="center"/>
      <protection/>
    </xf>
    <xf numFmtId="0" fontId="30" fillId="0" borderId="45" xfId="113" applyFont="1" applyBorder="1">
      <alignment/>
      <protection/>
    </xf>
    <xf numFmtId="0" fontId="29" fillId="0" borderId="44" xfId="113" applyFont="1" applyBorder="1" applyAlignment="1">
      <alignment horizontal="center"/>
      <protection/>
    </xf>
    <xf numFmtId="0" fontId="30" fillId="0" borderId="65" xfId="113" applyFont="1" applyBorder="1">
      <alignment/>
      <protection/>
    </xf>
    <xf numFmtId="0" fontId="29" fillId="0" borderId="40" xfId="113" applyFont="1" applyBorder="1" applyAlignment="1">
      <alignment horizontal="center"/>
      <protection/>
    </xf>
    <xf numFmtId="2" fontId="29" fillId="0" borderId="44" xfId="113" applyNumberFormat="1" applyFont="1" applyBorder="1" applyAlignment="1">
      <alignment horizontal="center"/>
      <protection/>
    </xf>
    <xf numFmtId="1" fontId="32" fillId="26" borderId="12" xfId="95" applyNumberFormat="1" applyFont="1" applyFill="1" applyBorder="1" applyAlignment="1">
      <alignment horizontal="center" vertical="center" wrapText="1"/>
      <protection/>
    </xf>
    <xf numFmtId="1" fontId="44" fillId="26" borderId="12" xfId="0" applyNumberFormat="1" applyFont="1" applyFill="1" applyBorder="1" applyAlignment="1">
      <alignment horizontal="center" vertical="center" wrapText="1"/>
    </xf>
    <xf numFmtId="1" fontId="46" fillId="26" borderId="12" xfId="0" applyNumberFormat="1" applyFont="1" applyFill="1" applyBorder="1" applyAlignment="1">
      <alignment horizontal="center" vertical="center" wrapText="1"/>
    </xf>
    <xf numFmtId="1" fontId="44" fillId="26" borderId="20" xfId="0" applyNumberFormat="1" applyFont="1" applyFill="1" applyBorder="1" applyAlignment="1">
      <alignment horizontal="center" vertical="center" wrapText="1"/>
    </xf>
    <xf numFmtId="1" fontId="46" fillId="26" borderId="20" xfId="0" applyNumberFormat="1" applyFont="1" applyFill="1" applyBorder="1" applyAlignment="1">
      <alignment horizontal="center" vertical="center" wrapText="1"/>
    </xf>
    <xf numFmtId="1" fontId="32" fillId="26" borderId="20" xfId="0" applyNumberFormat="1" applyFont="1" applyFill="1" applyBorder="1" applyAlignment="1">
      <alignment horizontal="center" vertical="center" wrapText="1"/>
    </xf>
    <xf numFmtId="1" fontId="44" fillId="26" borderId="12" xfId="95" applyNumberFormat="1" applyFont="1" applyFill="1" applyBorder="1" applyAlignment="1">
      <alignment horizontal="center" vertical="center"/>
      <protection/>
    </xf>
    <xf numFmtId="0" fontId="26" fillId="0" borderId="0" xfId="113" applyBorder="1">
      <alignment/>
      <protection/>
    </xf>
    <xf numFmtId="0" fontId="29" fillId="0" borderId="54" xfId="113" applyFont="1" applyBorder="1">
      <alignment/>
      <protection/>
    </xf>
    <xf numFmtId="0" fontId="30" fillId="0" borderId="66" xfId="113" applyFont="1" applyBorder="1">
      <alignment/>
      <protection/>
    </xf>
    <xf numFmtId="0" fontId="27" fillId="0" borderId="12" xfId="113" applyFont="1" applyBorder="1">
      <alignment/>
      <protection/>
    </xf>
    <xf numFmtId="0" fontId="30" fillId="0" borderId="23" xfId="113" applyFont="1" applyBorder="1">
      <alignment/>
      <protection/>
    </xf>
    <xf numFmtId="0" fontId="30" fillId="0" borderId="38" xfId="113" applyFont="1" applyBorder="1">
      <alignment/>
      <protection/>
    </xf>
    <xf numFmtId="0" fontId="63" fillId="0" borderId="0" xfId="113" applyFont="1" applyAlignment="1">
      <alignment/>
      <protection/>
    </xf>
    <xf numFmtId="0" fontId="63" fillId="0" borderId="54" xfId="113" applyFont="1" applyBorder="1" applyAlignment="1">
      <alignment/>
      <protection/>
    </xf>
    <xf numFmtId="1" fontId="30" fillId="0" borderId="26" xfId="113" applyNumberFormat="1" applyFont="1" applyBorder="1">
      <alignment/>
      <protection/>
    </xf>
    <xf numFmtId="1" fontId="30" fillId="0" borderId="28" xfId="113" applyNumberFormat="1" applyFont="1" applyBorder="1">
      <alignment/>
      <protection/>
    </xf>
    <xf numFmtId="1" fontId="30" fillId="0" borderId="12" xfId="0" applyNumberFormat="1" applyFont="1" applyBorder="1" applyAlignment="1">
      <alignment horizontal="center"/>
    </xf>
    <xf numFmtId="1" fontId="30" fillId="0" borderId="67" xfId="113" applyNumberFormat="1" applyFont="1" applyBorder="1">
      <alignment/>
      <protection/>
    </xf>
    <xf numFmtId="1" fontId="30" fillId="0" borderId="15" xfId="113" applyNumberFormat="1" applyFont="1" applyBorder="1">
      <alignment/>
      <protection/>
    </xf>
    <xf numFmtId="1" fontId="30" fillId="0" borderId="68" xfId="113" applyNumberFormat="1" applyFont="1" applyBorder="1">
      <alignment/>
      <protection/>
    </xf>
    <xf numFmtId="2" fontId="2" fillId="0" borderId="12" xfId="0" applyNumberFormat="1" applyFont="1" applyBorder="1" applyAlignment="1" quotePrefix="1">
      <alignment vertical="center" wrapText="1"/>
    </xf>
    <xf numFmtId="0" fontId="33" fillId="0" borderId="54" xfId="113" applyFont="1" applyBorder="1" applyAlignment="1">
      <alignment horizontal="center"/>
      <protection/>
    </xf>
    <xf numFmtId="0" fontId="33" fillId="0" borderId="0" xfId="113" applyFont="1" applyBorder="1" applyAlignment="1">
      <alignment horizontal="center"/>
      <protection/>
    </xf>
    <xf numFmtId="0" fontId="29" fillId="0" borderId="0" xfId="113" applyFont="1" applyAlignment="1">
      <alignment horizontal="center"/>
      <protection/>
    </xf>
    <xf numFmtId="0" fontId="63" fillId="0" borderId="0" xfId="0" applyNumberFormat="1" applyFont="1" applyFill="1" applyAlignment="1" applyProtection="1">
      <alignment/>
      <protection/>
    </xf>
    <xf numFmtId="0" fontId="34" fillId="0" borderId="0" xfId="0" applyFont="1" applyAlignment="1">
      <alignment/>
    </xf>
    <xf numFmtId="0" fontId="64" fillId="0" borderId="0" xfId="113" applyFont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67" fillId="0" borderId="0" xfId="0" applyNumberFormat="1" applyFont="1" applyFill="1" applyAlignment="1" applyProtection="1">
      <alignment/>
      <protection/>
    </xf>
    <xf numFmtId="0" fontId="32" fillId="26" borderId="12" xfId="109" applyFont="1" applyFill="1" applyBorder="1" applyAlignment="1">
      <alignment horizontal="center" vertical="center" wrapText="1"/>
      <protection/>
    </xf>
    <xf numFmtId="0" fontId="32" fillId="2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 quotePrefix="1">
      <alignment horizontal="center"/>
    </xf>
    <xf numFmtId="0" fontId="54" fillId="0" borderId="0" xfId="0" applyFont="1" applyAlignment="1">
      <alignment/>
    </xf>
    <xf numFmtId="4" fontId="55" fillId="28" borderId="12" xfId="0" applyNumberFormat="1" applyFont="1" applyFill="1" applyBorder="1" applyAlignment="1">
      <alignment vertical="center"/>
    </xf>
    <xf numFmtId="4" fontId="55" fillId="0" borderId="12" xfId="0" applyNumberFormat="1" applyFont="1" applyBorder="1" applyAlignment="1">
      <alignment vertical="center"/>
    </xf>
    <xf numFmtId="4" fontId="0" fillId="28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5" fillId="0" borderId="0" xfId="0" applyFont="1" applyAlignment="1">
      <alignment horizontal="left"/>
    </xf>
    <xf numFmtId="2" fontId="68" fillId="0" borderId="12" xfId="0" applyNumberFormat="1" applyFont="1" applyBorder="1" applyAlignment="1">
      <alignment vertical="center" wrapText="1"/>
    </xf>
    <xf numFmtId="2" fontId="68" fillId="28" borderId="12" xfId="0" applyNumberFormat="1" applyFont="1" applyFill="1" applyBorder="1" applyAlignment="1">
      <alignment vertical="center" wrapText="1"/>
    </xf>
    <xf numFmtId="2" fontId="2" fillId="28" borderId="12" xfId="0" applyNumberFormat="1" applyFont="1" applyFill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30" fillId="0" borderId="49" xfId="0" applyFont="1" applyBorder="1" applyAlignment="1">
      <alignment horizontal="center" vertical="center" wrapText="1"/>
    </xf>
    <xf numFmtId="1" fontId="30" fillId="0" borderId="49" xfId="113" applyNumberFormat="1" applyFont="1" applyBorder="1" applyAlignment="1">
      <alignment horizontal="center"/>
      <protection/>
    </xf>
    <xf numFmtId="0" fontId="30" fillId="0" borderId="36" xfId="0" applyFont="1" applyBorder="1" applyAlignment="1">
      <alignment horizontal="center" vertical="center" wrapText="1"/>
    </xf>
    <xf numFmtId="0" fontId="63" fillId="0" borderId="69" xfId="113" applyFont="1" applyBorder="1" applyAlignment="1">
      <alignment horizontal="center" vertical="center" wrapText="1"/>
      <protection/>
    </xf>
    <xf numFmtId="0" fontId="60" fillId="0" borderId="69" xfId="113" applyFont="1" applyBorder="1" applyAlignment="1">
      <alignment horizontal="center" vertical="center" wrapText="1"/>
      <protection/>
    </xf>
    <xf numFmtId="0" fontId="59" fillId="0" borderId="0" xfId="0" applyNumberFormat="1" applyFont="1" applyFill="1" applyAlignment="1" applyProtection="1">
      <alignment vertical="center" wrapText="1"/>
      <protection/>
    </xf>
    <xf numFmtId="1" fontId="36" fillId="26" borderId="12" xfId="0" applyNumberFormat="1" applyFont="1" applyFill="1" applyBorder="1" applyAlignment="1">
      <alignment horizontal="center" vertical="center"/>
    </xf>
    <xf numFmtId="1" fontId="36" fillId="0" borderId="12" xfId="0" applyNumberFormat="1" applyFont="1" applyBorder="1" applyAlignment="1">
      <alignment horizontal="left" indent="1"/>
    </xf>
    <xf numFmtId="0" fontId="26" fillId="0" borderId="0" xfId="0" applyFont="1" applyAlignment="1">
      <alignment/>
    </xf>
    <xf numFmtId="2" fontId="35" fillId="0" borderId="20" xfId="0" applyNumberFormat="1" applyFont="1" applyFill="1" applyBorder="1" applyAlignment="1">
      <alignment horizontal="center" vertical="center" wrapText="1"/>
    </xf>
    <xf numFmtId="2" fontId="65" fillId="0" borderId="20" xfId="0" applyNumberFormat="1" applyFont="1" applyFill="1" applyBorder="1" applyAlignment="1">
      <alignment horizontal="left" vertical="center" wrapText="1"/>
    </xf>
    <xf numFmtId="0" fontId="30" fillId="0" borderId="54" xfId="113" applyFont="1" applyBorder="1">
      <alignment/>
      <protection/>
    </xf>
    <xf numFmtId="0" fontId="29" fillId="0" borderId="18" xfId="113" applyFont="1" applyBorder="1">
      <alignment/>
      <protection/>
    </xf>
    <xf numFmtId="0" fontId="60" fillId="0" borderId="12" xfId="113" applyFont="1" applyBorder="1" applyAlignment="1">
      <alignment horizontal="center" vertical="center" wrapText="1"/>
      <protection/>
    </xf>
    <xf numFmtId="0" fontId="69" fillId="0" borderId="12" xfId="0" applyFont="1" applyBorder="1" applyAlignment="1">
      <alignment vertical="center" wrapText="1"/>
    </xf>
    <xf numFmtId="4" fontId="69" fillId="28" borderId="12" xfId="0" applyNumberFormat="1" applyFont="1" applyFill="1" applyBorder="1" applyAlignment="1">
      <alignment vertical="center"/>
    </xf>
    <xf numFmtId="4" fontId="69" fillId="0" borderId="1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70" fillId="0" borderId="0" xfId="113" applyFont="1">
      <alignment/>
      <protection/>
    </xf>
    <xf numFmtId="4" fontId="70" fillId="0" borderId="0" xfId="113" applyNumberFormat="1" applyFont="1">
      <alignment/>
      <protection/>
    </xf>
    <xf numFmtId="3" fontId="29" fillId="0" borderId="50" xfId="113" applyNumberFormat="1" applyFont="1" applyBorder="1">
      <alignment/>
      <protection/>
    </xf>
    <xf numFmtId="1" fontId="29" fillId="0" borderId="22" xfId="113" applyNumberFormat="1" applyFont="1" applyBorder="1">
      <alignment/>
      <protection/>
    </xf>
    <xf numFmtId="0" fontId="30" fillId="0" borderId="52" xfId="113" applyFont="1" applyBorder="1">
      <alignment/>
      <protection/>
    </xf>
    <xf numFmtId="0" fontId="34" fillId="0" borderId="19" xfId="113" applyFont="1" applyBorder="1" applyAlignment="1">
      <alignment horizontal="center" vertical="center" wrapText="1"/>
      <protection/>
    </xf>
    <xf numFmtId="4" fontId="55" fillId="28" borderId="12" xfId="0" applyNumberFormat="1" applyFont="1" applyFill="1" applyBorder="1" applyAlignment="1">
      <alignment vertical="center" shrinkToFit="1"/>
    </xf>
    <xf numFmtId="0" fontId="0" fillId="0" borderId="12" xfId="0" applyFont="1" applyBorder="1" applyAlignment="1">
      <alignment vertical="center" wrapText="1"/>
    </xf>
    <xf numFmtId="0" fontId="29" fillId="0" borderId="37" xfId="113" applyFont="1" applyBorder="1">
      <alignment/>
      <protection/>
    </xf>
    <xf numFmtId="0" fontId="62" fillId="0" borderId="35" xfId="113" applyFont="1" applyBorder="1">
      <alignment/>
      <protection/>
    </xf>
    <xf numFmtId="0" fontId="29" fillId="0" borderId="70" xfId="113" applyFont="1" applyBorder="1">
      <alignment/>
      <protection/>
    </xf>
    <xf numFmtId="2" fontId="30" fillId="0" borderId="51" xfId="113" applyNumberFormat="1" applyFont="1" applyBorder="1">
      <alignment/>
      <protection/>
    </xf>
    <xf numFmtId="0" fontId="29" fillId="0" borderId="51" xfId="113" applyFont="1" applyBorder="1">
      <alignment/>
      <protection/>
    </xf>
    <xf numFmtId="0" fontId="35" fillId="0" borderId="23" xfId="113" applyFont="1" applyBorder="1" applyAlignment="1">
      <alignment horizontal="center" vertical="center" wrapText="1"/>
      <protection/>
    </xf>
    <xf numFmtId="0" fontId="35" fillId="0" borderId="71" xfId="113" applyFont="1" applyBorder="1" applyAlignment="1">
      <alignment horizontal="center" vertical="center" wrapText="1"/>
      <protection/>
    </xf>
    <xf numFmtId="0" fontId="34" fillId="0" borderId="54" xfId="113" applyFont="1" applyBorder="1" applyAlignment="1">
      <alignment horizontal="center" vertical="center" wrapText="1"/>
      <protection/>
    </xf>
    <xf numFmtId="0" fontId="34" fillId="0" borderId="72" xfId="113" applyFont="1" applyBorder="1" applyAlignment="1">
      <alignment vertical="center" wrapText="1"/>
      <protection/>
    </xf>
    <xf numFmtId="0" fontId="0" fillId="0" borderId="12" xfId="0" applyFont="1" applyBorder="1" applyAlignment="1">
      <alignment vertical="center"/>
    </xf>
    <xf numFmtId="4" fontId="0" fillId="28" borderId="12" xfId="0" applyNumberFormat="1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1" fillId="0" borderId="12" xfId="108" applyFont="1" applyBorder="1" applyAlignment="1" quotePrefix="1">
      <alignment horizontal="center" vertical="center" wrapText="1"/>
      <protection/>
    </xf>
    <xf numFmtId="0" fontId="1" fillId="0" borderId="12" xfId="108" applyFont="1" applyBorder="1" applyAlignment="1">
      <alignment horizontal="center" vertical="center" wrapText="1"/>
      <protection/>
    </xf>
    <xf numFmtId="4" fontId="1" fillId="0" borderId="12" xfId="108" applyNumberFormat="1" applyFont="1" applyBorder="1" applyAlignment="1">
      <alignment horizontal="center" vertical="center" wrapText="1"/>
      <protection/>
    </xf>
    <xf numFmtId="4" fontId="1" fillId="0" borderId="12" xfId="108" applyNumberFormat="1" applyFont="1" applyBorder="1" applyAlignment="1" quotePrefix="1">
      <alignment vertical="center" wrapText="1"/>
      <protection/>
    </xf>
    <xf numFmtId="4" fontId="1" fillId="28" borderId="12" xfId="108" applyNumberFormat="1" applyFont="1" applyFill="1" applyBorder="1" applyAlignment="1">
      <alignment vertical="center" wrapText="1"/>
      <protection/>
    </xf>
    <xf numFmtId="4" fontId="1" fillId="0" borderId="12" xfId="108" applyNumberFormat="1" applyFont="1" applyBorder="1" applyAlignment="1">
      <alignment vertical="center" wrapText="1"/>
      <protection/>
    </xf>
    <xf numFmtId="0" fontId="26" fillId="0" borderId="12" xfId="108" applyFont="1" applyBorder="1" applyAlignment="1" quotePrefix="1">
      <alignment horizontal="center" vertical="center" wrapText="1"/>
      <protection/>
    </xf>
    <xf numFmtId="4" fontId="26" fillId="0" borderId="12" xfId="108" applyNumberFormat="1" applyFont="1" applyBorder="1" applyAlignment="1" quotePrefix="1">
      <alignment horizontal="center" vertical="center" wrapText="1"/>
      <protection/>
    </xf>
    <xf numFmtId="4" fontId="26" fillId="0" borderId="12" xfId="108" applyNumberFormat="1" applyFont="1" applyBorder="1" applyAlignment="1" quotePrefix="1">
      <alignment vertical="center" wrapText="1"/>
      <protection/>
    </xf>
    <xf numFmtId="4" fontId="26" fillId="28" borderId="12" xfId="108" applyNumberFormat="1" applyFont="1" applyFill="1" applyBorder="1" applyAlignment="1">
      <alignment vertical="center" wrapText="1"/>
      <protection/>
    </xf>
    <xf numFmtId="4" fontId="26" fillId="0" borderId="12" xfId="108" applyNumberFormat="1" applyFont="1" applyBorder="1" applyAlignment="1">
      <alignment vertical="center" wrapText="1"/>
      <protection/>
    </xf>
    <xf numFmtId="0" fontId="26" fillId="0" borderId="12" xfId="0" applyFont="1" applyBorder="1" applyAlignment="1" quotePrefix="1">
      <alignment horizontal="center" vertical="center" wrapText="1"/>
    </xf>
    <xf numFmtId="4" fontId="26" fillId="0" borderId="12" xfId="0" applyNumberFormat="1" applyFont="1" applyBorder="1" applyAlignment="1" quotePrefix="1">
      <alignment horizontal="center" vertical="center" wrapText="1"/>
    </xf>
    <xf numFmtId="4" fontId="2" fillId="0" borderId="12" xfId="0" applyNumberFormat="1" applyFont="1" applyBorder="1" applyAlignment="1" quotePrefix="1">
      <alignment vertical="center" wrapText="1"/>
    </xf>
    <xf numFmtId="4" fontId="2" fillId="28" borderId="1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6" fillId="0" borderId="12" xfId="0" applyNumberFormat="1" applyFont="1" applyBorder="1" applyAlignment="1">
      <alignment vertical="center" wrapText="1"/>
    </xf>
    <xf numFmtId="4" fontId="26" fillId="28" borderId="12" xfId="0" applyNumberFormat="1" applyFont="1" applyFill="1" applyBorder="1" applyAlignment="1">
      <alignment vertical="center" wrapText="1"/>
    </xf>
    <xf numFmtId="4" fontId="26" fillId="0" borderId="12" xfId="0" applyNumberFormat="1" applyFont="1" applyBorder="1" applyAlignment="1" quotePrefix="1">
      <alignment vertical="center" wrapText="1"/>
    </xf>
    <xf numFmtId="0" fontId="1" fillId="28" borderId="12" xfId="0" applyFont="1" applyFill="1" applyBorder="1" applyAlignment="1">
      <alignment horizontal="center" vertical="center" wrapText="1"/>
    </xf>
    <xf numFmtId="0" fontId="1" fillId="28" borderId="12" xfId="108" applyFont="1" applyFill="1" applyBorder="1" applyAlignment="1">
      <alignment horizontal="center" vertical="center"/>
      <protection/>
    </xf>
    <xf numFmtId="0" fontId="1" fillId="28" borderId="12" xfId="108" applyFont="1" applyFill="1" applyBorder="1" applyAlignment="1">
      <alignment vertical="center" wrapText="1"/>
      <protection/>
    </xf>
    <xf numFmtId="0" fontId="29" fillId="0" borderId="58" xfId="113" applyFont="1" applyBorder="1" applyAlignment="1">
      <alignment horizontal="center"/>
      <protection/>
    </xf>
    <xf numFmtId="0" fontId="29" fillId="0" borderId="59" xfId="113" applyFont="1" applyBorder="1" applyAlignment="1">
      <alignment horizontal="center"/>
      <protection/>
    </xf>
    <xf numFmtId="0" fontId="30" fillId="0" borderId="58" xfId="0" applyFont="1" applyBorder="1" applyAlignment="1">
      <alignment horizontal="center" vertical="center" wrapText="1"/>
    </xf>
    <xf numFmtId="0" fontId="29" fillId="0" borderId="29" xfId="113" applyFont="1" applyBorder="1" applyAlignment="1">
      <alignment horizontal="center"/>
      <protection/>
    </xf>
    <xf numFmtId="0" fontId="30" fillId="0" borderId="64" xfId="113" applyFont="1" applyBorder="1" applyAlignment="1">
      <alignment horizontal="center"/>
      <protection/>
    </xf>
    <xf numFmtId="0" fontId="30" fillId="0" borderId="29" xfId="113" applyFont="1" applyBorder="1" applyAlignment="1">
      <alignment horizontal="center"/>
      <protection/>
    </xf>
    <xf numFmtId="0" fontId="29" fillId="0" borderId="22" xfId="113" applyFont="1" applyBorder="1" applyAlignment="1">
      <alignment horizontal="center"/>
      <protection/>
    </xf>
    <xf numFmtId="0" fontId="30" fillId="0" borderId="47" xfId="113" applyFont="1" applyBorder="1" applyAlignment="1">
      <alignment horizontal="center"/>
      <protection/>
    </xf>
    <xf numFmtId="0" fontId="30" fillId="0" borderId="73" xfId="113" applyFont="1" applyBorder="1">
      <alignment/>
      <protection/>
    </xf>
    <xf numFmtId="0" fontId="71" fillId="0" borderId="38" xfId="113" applyFont="1" applyBorder="1">
      <alignment/>
      <protection/>
    </xf>
    <xf numFmtId="0" fontId="29" fillId="0" borderId="38" xfId="113" applyFont="1" applyBorder="1" applyAlignment="1">
      <alignment shrinkToFit="1"/>
      <protection/>
    </xf>
    <xf numFmtId="0" fontId="30" fillId="0" borderId="29" xfId="113" applyFont="1" applyBorder="1">
      <alignment/>
      <protection/>
    </xf>
    <xf numFmtId="0" fontId="30" fillId="0" borderId="59" xfId="113" applyFont="1" applyBorder="1">
      <alignment/>
      <protection/>
    </xf>
    <xf numFmtId="0" fontId="30" fillId="0" borderId="58" xfId="113" applyFont="1" applyBorder="1">
      <alignment/>
      <protection/>
    </xf>
    <xf numFmtId="0" fontId="30" fillId="0" borderId="70" xfId="113" applyFont="1" applyBorder="1">
      <alignment/>
      <protection/>
    </xf>
    <xf numFmtId="1" fontId="29" fillId="0" borderId="22" xfId="113" applyNumberFormat="1" applyFont="1" applyBorder="1" applyAlignment="1">
      <alignment horizontal="center"/>
      <protection/>
    </xf>
    <xf numFmtId="0" fontId="34" fillId="0" borderId="58" xfId="113" applyFont="1" applyBorder="1" applyAlignment="1">
      <alignment horizontal="center" vertical="center" wrapText="1"/>
      <protection/>
    </xf>
    <xf numFmtId="0" fontId="44" fillId="0" borderId="73" xfId="113" applyFont="1" applyBorder="1" applyAlignment="1">
      <alignment horizontal="center"/>
      <protection/>
    </xf>
    <xf numFmtId="0" fontId="44" fillId="0" borderId="66" xfId="113" applyFont="1" applyBorder="1" applyAlignment="1">
      <alignment horizontal="center"/>
      <protection/>
    </xf>
    <xf numFmtId="0" fontId="60" fillId="0" borderId="43" xfId="113" applyFont="1" applyBorder="1" applyAlignment="1">
      <alignment horizontal="center" vertical="center" wrapText="1"/>
      <protection/>
    </xf>
    <xf numFmtId="0" fontId="60" fillId="0" borderId="42" xfId="113" applyFont="1" applyBorder="1" applyAlignment="1">
      <alignment horizontal="center" vertical="center" wrapText="1"/>
      <protection/>
    </xf>
    <xf numFmtId="0" fontId="60" fillId="0" borderId="37" xfId="113" applyFont="1" applyBorder="1" applyAlignment="1">
      <alignment horizontal="center" vertical="center" wrapText="1"/>
      <protection/>
    </xf>
    <xf numFmtId="0" fontId="34" fillId="0" borderId="64" xfId="113" applyFont="1" applyBorder="1" applyAlignment="1">
      <alignment horizontal="center" vertical="center" wrapText="1"/>
      <protection/>
    </xf>
    <xf numFmtId="0" fontId="44" fillId="0" borderId="59" xfId="113" applyFont="1" applyBorder="1" applyAlignment="1">
      <alignment horizontal="center"/>
      <protection/>
    </xf>
    <xf numFmtId="0" fontId="29" fillId="0" borderId="74" xfId="113" applyFont="1" applyBorder="1" applyAlignment="1">
      <alignment horizontal="center"/>
      <protection/>
    </xf>
    <xf numFmtId="0" fontId="34" fillId="0" borderId="40" xfId="113" applyFont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24" fillId="0" borderId="43" xfId="113" applyFont="1" applyBorder="1" applyAlignment="1">
      <alignment horizontal="center" vertical="center" wrapText="1"/>
      <protection/>
    </xf>
    <xf numFmtId="0" fontId="24" fillId="0" borderId="42" xfId="113" applyFont="1" applyBorder="1" applyAlignment="1">
      <alignment horizontal="center" vertical="center" wrapText="1"/>
      <protection/>
    </xf>
    <xf numFmtId="0" fontId="24" fillId="0" borderId="37" xfId="113" applyFont="1" applyBorder="1" applyAlignment="1">
      <alignment horizontal="center" vertical="center" wrapText="1"/>
      <protection/>
    </xf>
    <xf numFmtId="0" fontId="36" fillId="0" borderId="48" xfId="113" applyFont="1" applyBorder="1" applyAlignment="1">
      <alignment horizontal="center" vertical="center" wrapText="1"/>
      <protection/>
    </xf>
    <xf numFmtId="0" fontId="36" fillId="0" borderId="33" xfId="113" applyFont="1" applyBorder="1" applyAlignment="1">
      <alignment horizontal="center" vertical="center" wrapText="1"/>
      <protection/>
    </xf>
    <xf numFmtId="0" fontId="36" fillId="0" borderId="36" xfId="113" applyFont="1" applyBorder="1" applyAlignment="1">
      <alignment horizontal="center" vertical="center" wrapText="1"/>
      <protection/>
    </xf>
    <xf numFmtId="0" fontId="34" fillId="0" borderId="38" xfId="113" applyFont="1" applyBorder="1" applyAlignment="1">
      <alignment horizontal="center" vertical="center" wrapText="1"/>
      <protection/>
    </xf>
    <xf numFmtId="0" fontId="29" fillId="0" borderId="75" xfId="113" applyFont="1" applyBorder="1" applyAlignment="1">
      <alignment horizontal="center"/>
      <protection/>
    </xf>
    <xf numFmtId="4" fontId="55" fillId="28" borderId="12" xfId="107" applyNumberFormat="1" applyFont="1" applyFill="1" applyBorder="1" applyAlignment="1">
      <alignment vertical="center"/>
      <protection/>
    </xf>
    <xf numFmtId="4" fontId="55" fillId="0" borderId="12" xfId="107" applyNumberFormat="1" applyFont="1" applyBorder="1" applyAlignment="1">
      <alignment vertical="center"/>
      <protection/>
    </xf>
    <xf numFmtId="4" fontId="19" fillId="28" borderId="12" xfId="107" applyNumberFormat="1" applyFill="1" applyBorder="1" applyAlignment="1">
      <alignment vertical="center"/>
      <protection/>
    </xf>
    <xf numFmtId="4" fontId="19" fillId="0" borderId="12" xfId="107" applyNumberFormat="1" applyBorder="1" applyAlignment="1">
      <alignment vertical="center"/>
      <protection/>
    </xf>
    <xf numFmtId="4" fontId="19" fillId="0" borderId="12" xfId="107" applyNumberFormat="1" applyFont="1" applyBorder="1" applyAlignment="1">
      <alignment vertical="center"/>
      <protection/>
    </xf>
    <xf numFmtId="0" fontId="55" fillId="0" borderId="12" xfId="108" applyFont="1" applyBorder="1" applyAlignment="1" quotePrefix="1">
      <alignment horizontal="center" vertical="center" wrapText="1"/>
      <protection/>
    </xf>
    <xf numFmtId="0" fontId="55" fillId="0" borderId="12" xfId="108" applyFont="1" applyBorder="1" applyAlignment="1">
      <alignment horizontal="center" vertical="center" wrapText="1"/>
      <protection/>
    </xf>
    <xf numFmtId="4" fontId="55" fillId="0" borderId="12" xfId="108" applyNumberFormat="1" applyFont="1" applyBorder="1" applyAlignment="1">
      <alignment horizontal="center" vertical="center" wrapText="1"/>
      <protection/>
    </xf>
    <xf numFmtId="4" fontId="55" fillId="0" borderId="12" xfId="108" applyNumberFormat="1" applyFont="1" applyBorder="1" applyAlignment="1" quotePrefix="1">
      <alignment vertical="center" wrapText="1"/>
      <protection/>
    </xf>
    <xf numFmtId="4" fontId="55" fillId="28" borderId="12" xfId="108" applyNumberFormat="1" applyFont="1" applyFill="1" applyBorder="1" applyAlignment="1">
      <alignment vertical="center" wrapText="1"/>
      <protection/>
    </xf>
    <xf numFmtId="4" fontId="55" fillId="0" borderId="12" xfId="108" applyNumberFormat="1" applyFont="1" applyBorder="1" applyAlignment="1">
      <alignment vertical="center" wrapText="1"/>
      <protection/>
    </xf>
    <xf numFmtId="0" fontId="19" fillId="0" borderId="12" xfId="108" applyBorder="1" applyAlignment="1" quotePrefix="1">
      <alignment horizontal="center" vertical="center" wrapText="1"/>
      <protection/>
    </xf>
    <xf numFmtId="4" fontId="19" fillId="0" borderId="12" xfId="108" applyNumberFormat="1" applyBorder="1" applyAlignment="1" quotePrefix="1">
      <alignment horizontal="center" vertical="center" wrapText="1"/>
      <protection/>
    </xf>
    <xf numFmtId="4" fontId="19" fillId="0" borderId="12" xfId="108" applyNumberFormat="1" applyBorder="1" applyAlignment="1" quotePrefix="1">
      <alignment vertical="center" wrapText="1"/>
      <protection/>
    </xf>
    <xf numFmtId="0" fontId="28" fillId="0" borderId="73" xfId="113" applyFont="1" applyBorder="1" applyAlignment="1">
      <alignment horizontal="center" vertical="center" wrapText="1"/>
      <protection/>
    </xf>
    <xf numFmtId="0" fontId="60" fillId="0" borderId="76" xfId="113" applyFont="1" applyBorder="1" applyAlignment="1">
      <alignment horizontal="center" vertical="center" wrapText="1"/>
      <protection/>
    </xf>
    <xf numFmtId="0" fontId="60" fillId="0" borderId="74" xfId="113" applyFont="1" applyBorder="1" applyAlignment="1">
      <alignment horizontal="center" vertical="center" wrapText="1"/>
      <protection/>
    </xf>
    <xf numFmtId="0" fontId="60" fillId="0" borderId="64" xfId="113" applyFont="1" applyBorder="1" applyAlignment="1">
      <alignment horizontal="center" vertical="center" wrapText="1"/>
      <protection/>
    </xf>
    <xf numFmtId="0" fontId="60" fillId="0" borderId="58" xfId="113" applyFont="1" applyBorder="1" applyAlignment="1">
      <alignment horizontal="center" vertical="center" wrapText="1"/>
      <protection/>
    </xf>
    <xf numFmtId="4" fontId="19" fillId="28" borderId="12" xfId="108" applyNumberFormat="1" applyFill="1" applyBorder="1" applyAlignment="1">
      <alignment vertical="center" wrapText="1"/>
      <protection/>
    </xf>
    <xf numFmtId="4" fontId="19" fillId="0" borderId="12" xfId="108" applyNumberFormat="1" applyBorder="1" applyAlignment="1">
      <alignment vertical="center" wrapText="1"/>
      <protection/>
    </xf>
    <xf numFmtId="3" fontId="28" fillId="0" borderId="0" xfId="113" applyNumberFormat="1" applyFont="1" applyBorder="1" applyAlignment="1">
      <alignment horizontal="center"/>
      <protection/>
    </xf>
    <xf numFmtId="0" fontId="29" fillId="0" borderId="44" xfId="113" applyFont="1" applyBorder="1">
      <alignment/>
      <protection/>
    </xf>
    <xf numFmtId="4" fontId="1" fillId="26" borderId="12" xfId="108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left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19" fillId="0" borderId="0" xfId="104" applyFont="1" applyBorder="1" applyAlignment="1" quotePrefix="1">
      <alignment horizontal="left"/>
      <protection/>
    </xf>
    <xf numFmtId="0" fontId="55" fillId="0" borderId="13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49" xfId="0" applyBorder="1" applyAlignment="1">
      <alignment/>
    </xf>
    <xf numFmtId="0" fontId="19" fillId="0" borderId="0" xfId="104" applyAlignment="1">
      <alignment horizontal="left" vertical="center" wrapText="1"/>
      <protection/>
    </xf>
    <xf numFmtId="0" fontId="0" fillId="0" borderId="20" xfId="112" applyFont="1" applyBorder="1" applyAlignment="1">
      <alignment horizontal="center" vertical="center" wrapText="1"/>
      <protection/>
    </xf>
    <xf numFmtId="0" fontId="0" fillId="0" borderId="53" xfId="112" applyFont="1" applyBorder="1" applyAlignment="1">
      <alignment horizontal="center" vertical="center" wrapText="1"/>
      <protection/>
    </xf>
    <xf numFmtId="0" fontId="0" fillId="0" borderId="14" xfId="112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/>
    </xf>
    <xf numFmtId="0" fontId="19" fillId="28" borderId="12" xfId="105" applyFill="1" applyBorder="1" applyAlignment="1">
      <alignment horizontal="center" vertical="center" wrapText="1"/>
      <protection/>
    </xf>
    <xf numFmtId="0" fontId="19" fillId="0" borderId="12" xfId="105" applyBorder="1" applyAlignment="1">
      <alignment horizontal="center" vertical="center" wrapText="1"/>
      <protection/>
    </xf>
    <xf numFmtId="0" fontId="54" fillId="0" borderId="12" xfId="105" applyFont="1" applyBorder="1" applyAlignment="1">
      <alignment horizontal="center" vertical="center" wrapText="1"/>
      <protection/>
    </xf>
    <xf numFmtId="0" fontId="65" fillId="0" borderId="0" xfId="105" applyFont="1" applyAlignment="1">
      <alignment horizontal="left" vertical="center" wrapText="1"/>
      <protection/>
    </xf>
    <xf numFmtId="0" fontId="66" fillId="0" borderId="0" xfId="105" applyFont="1" applyAlignment="1">
      <alignment horizontal="center"/>
      <protection/>
    </xf>
    <xf numFmtId="0" fontId="57" fillId="0" borderId="0" xfId="105" applyFont="1" applyAlignment="1">
      <alignment horizontal="center"/>
      <protection/>
    </xf>
    <xf numFmtId="0" fontId="56" fillId="0" borderId="0" xfId="105" applyFont="1" applyAlignment="1">
      <alignment horizontal="center"/>
      <protection/>
    </xf>
    <xf numFmtId="0" fontId="55" fillId="0" borderId="0" xfId="105" applyFont="1" applyAlignment="1">
      <alignment horizontal="center"/>
      <protection/>
    </xf>
    <xf numFmtId="0" fontId="19" fillId="0" borderId="0" xfId="105" applyAlignment="1">
      <alignment horizontal="center"/>
      <protection/>
    </xf>
    <xf numFmtId="0" fontId="28" fillId="0" borderId="52" xfId="113" applyFont="1" applyBorder="1" applyAlignment="1">
      <alignment horizontal="center" vertical="center" wrapText="1"/>
      <protection/>
    </xf>
    <xf numFmtId="0" fontId="60" fillId="0" borderId="73" xfId="113" applyFont="1" applyBorder="1" applyAlignment="1">
      <alignment horizontal="center" vertical="center" wrapText="1"/>
      <protection/>
    </xf>
    <xf numFmtId="0" fontId="60" fillId="0" borderId="0" xfId="113" applyFont="1" applyBorder="1" applyAlignment="1">
      <alignment horizontal="center" vertical="center" wrapText="1"/>
      <protection/>
    </xf>
    <xf numFmtId="0" fontId="60" fillId="0" borderId="54" xfId="113" applyFont="1" applyBorder="1" applyAlignment="1">
      <alignment horizontal="center" vertical="center" wrapText="1"/>
      <protection/>
    </xf>
    <xf numFmtId="0" fontId="28" fillId="0" borderId="44" xfId="113" applyFont="1" applyBorder="1" applyAlignment="1">
      <alignment horizontal="center" vertical="center" wrapText="1"/>
      <protection/>
    </xf>
    <xf numFmtId="0" fontId="60" fillId="0" borderId="47" xfId="113" applyFont="1" applyBorder="1" applyAlignment="1">
      <alignment horizontal="center" vertical="center" wrapText="1"/>
      <protection/>
    </xf>
    <xf numFmtId="0" fontId="60" fillId="0" borderId="38" xfId="113" applyFont="1" applyBorder="1" applyAlignment="1">
      <alignment horizontal="center" vertical="center" wrapText="1"/>
      <protection/>
    </xf>
    <xf numFmtId="0" fontId="60" fillId="0" borderId="25" xfId="113" applyFont="1" applyBorder="1" applyAlignment="1">
      <alignment horizontal="center" vertical="center" wrapText="1"/>
      <protection/>
    </xf>
    <xf numFmtId="0" fontId="60" fillId="0" borderId="48" xfId="113" applyFont="1" applyBorder="1" applyAlignment="1">
      <alignment horizontal="center" vertical="center" wrapText="1"/>
      <protection/>
    </xf>
    <xf numFmtId="0" fontId="34" fillId="0" borderId="47" xfId="113" applyFont="1" applyBorder="1" applyAlignment="1">
      <alignment horizontal="center" vertical="center" wrapText="1"/>
      <protection/>
    </xf>
    <xf numFmtId="0" fontId="31" fillId="0" borderId="0" xfId="113" applyFont="1" applyAlignment="1">
      <alignment horizontal="left" vertical="center" wrapText="1"/>
      <protection/>
    </xf>
    <xf numFmtId="0" fontId="36" fillId="0" borderId="58" xfId="113" applyFont="1" applyBorder="1" applyAlignment="1">
      <alignment horizontal="center" vertical="center" wrapText="1"/>
      <protection/>
    </xf>
    <xf numFmtId="0" fontId="36" fillId="0" borderId="54" xfId="113" applyFont="1" applyBorder="1" applyAlignment="1">
      <alignment horizontal="center" vertical="center" wrapText="1"/>
      <protection/>
    </xf>
    <xf numFmtId="0" fontId="36" fillId="0" borderId="35" xfId="113" applyFont="1" applyBorder="1" applyAlignment="1">
      <alignment horizontal="center" vertical="center" wrapText="1"/>
      <protection/>
    </xf>
    <xf numFmtId="0" fontId="36" fillId="0" borderId="77" xfId="113" applyFont="1" applyBorder="1" applyAlignment="1">
      <alignment horizontal="center" vertical="center" wrapText="1"/>
      <protection/>
    </xf>
    <xf numFmtId="0" fontId="36" fillId="0" borderId="60" xfId="113" applyFont="1" applyBorder="1" applyAlignment="1">
      <alignment horizontal="center" vertical="center" wrapText="1"/>
      <protection/>
    </xf>
    <xf numFmtId="0" fontId="36" fillId="0" borderId="50" xfId="113" applyFont="1" applyBorder="1" applyAlignment="1">
      <alignment horizontal="center" vertical="center" wrapText="1"/>
      <protection/>
    </xf>
    <xf numFmtId="0" fontId="29" fillId="0" borderId="0" xfId="113" applyFont="1" applyAlignment="1">
      <alignment horizontal="center"/>
      <protection/>
    </xf>
    <xf numFmtId="0" fontId="60" fillId="0" borderId="14" xfId="113" applyFont="1" applyBorder="1" applyAlignment="1">
      <alignment horizontal="center" vertical="center" wrapText="1"/>
      <protection/>
    </xf>
    <xf numFmtId="0" fontId="60" fillId="0" borderId="12" xfId="113" applyFont="1" applyBorder="1" applyAlignment="1">
      <alignment horizontal="center" vertical="center" wrapText="1"/>
      <protection/>
    </xf>
    <xf numFmtId="0" fontId="29" fillId="0" borderId="0" xfId="113" applyFont="1" applyBorder="1" applyAlignment="1">
      <alignment horizontal="center"/>
      <protection/>
    </xf>
    <xf numFmtId="0" fontId="63" fillId="0" borderId="0" xfId="113" applyFont="1" applyAlignment="1">
      <alignment horizontal="left" vertical="center" wrapText="1"/>
      <protection/>
    </xf>
    <xf numFmtId="0" fontId="36" fillId="0" borderId="40" xfId="113" applyFont="1" applyBorder="1" applyAlignment="1">
      <alignment horizontal="center" vertical="center" wrapText="1"/>
      <protection/>
    </xf>
    <xf numFmtId="0" fontId="36" fillId="0" borderId="47" xfId="113" applyFont="1" applyBorder="1" applyAlignment="1">
      <alignment horizontal="center" vertical="center" wrapText="1"/>
      <protection/>
    </xf>
    <xf numFmtId="0" fontId="36" fillId="0" borderId="38" xfId="113" applyFont="1" applyBorder="1" applyAlignment="1">
      <alignment horizontal="center" vertical="center" wrapText="1"/>
      <protection/>
    </xf>
    <xf numFmtId="0" fontId="24" fillId="0" borderId="78" xfId="113" applyFont="1" applyBorder="1" applyAlignment="1">
      <alignment horizontal="center" vertical="center" wrapText="1"/>
      <protection/>
    </xf>
    <xf numFmtId="0" fontId="44" fillId="0" borderId="57" xfId="113" applyFont="1" applyBorder="1" applyAlignment="1">
      <alignment horizontal="center"/>
      <protection/>
    </xf>
    <xf numFmtId="0" fontId="44" fillId="0" borderId="61" xfId="113" applyFont="1" applyBorder="1" applyAlignment="1">
      <alignment horizontal="center"/>
      <protection/>
    </xf>
    <xf numFmtId="0" fontId="44" fillId="0" borderId="56" xfId="113" applyFont="1" applyBorder="1" applyAlignment="1">
      <alignment horizontal="center"/>
      <protection/>
    </xf>
    <xf numFmtId="0" fontId="44" fillId="0" borderId="79" xfId="113" applyFont="1" applyBorder="1" applyAlignment="1">
      <alignment horizontal="center"/>
      <protection/>
    </xf>
    <xf numFmtId="0" fontId="34" fillId="0" borderId="16" xfId="113" applyFont="1" applyBorder="1" applyAlignment="1">
      <alignment horizontal="center" vertical="center" wrapText="1"/>
      <protection/>
    </xf>
    <xf numFmtId="0" fontId="34" fillId="0" borderId="17" xfId="113" applyFont="1" applyBorder="1" applyAlignment="1">
      <alignment horizontal="center" vertical="center" wrapText="1"/>
      <protection/>
    </xf>
    <xf numFmtId="0" fontId="60" fillId="0" borderId="40" xfId="113" applyFont="1" applyBorder="1" applyAlignment="1">
      <alignment horizontal="center" vertical="center" wrapText="1"/>
      <protection/>
    </xf>
    <xf numFmtId="0" fontId="34" fillId="0" borderId="20" xfId="113" applyFont="1" applyBorder="1" applyAlignment="1" quotePrefix="1">
      <alignment horizontal="center" vertical="center" wrapText="1"/>
      <protection/>
    </xf>
    <xf numFmtId="0" fontId="34" fillId="0" borderId="14" xfId="113" applyFont="1" applyBorder="1" applyAlignment="1">
      <alignment horizontal="center" vertical="center" wrapText="1"/>
      <protection/>
    </xf>
    <xf numFmtId="0" fontId="29" fillId="0" borderId="12" xfId="113" applyFont="1" applyBorder="1" applyAlignment="1">
      <alignment horizontal="center"/>
      <protection/>
    </xf>
    <xf numFmtId="0" fontId="28" fillId="0" borderId="12" xfId="113" applyFont="1" applyBorder="1" applyAlignment="1">
      <alignment horizontal="center" vertical="center" wrapText="1"/>
      <protection/>
    </xf>
    <xf numFmtId="0" fontId="63" fillId="0" borderId="12" xfId="113" applyFont="1" applyBorder="1" applyAlignment="1">
      <alignment horizontal="center" vertical="center" wrapText="1"/>
      <protection/>
    </xf>
    <xf numFmtId="0" fontId="39" fillId="0" borderId="43" xfId="113" applyFont="1" applyBorder="1" applyAlignment="1">
      <alignment horizontal="center" vertical="center" wrapText="1"/>
      <protection/>
    </xf>
    <xf numFmtId="0" fontId="39" fillId="0" borderId="37" xfId="113" applyFont="1" applyBorder="1" applyAlignment="1">
      <alignment horizontal="center" vertical="center" wrapText="1"/>
      <protection/>
    </xf>
    <xf numFmtId="0" fontId="36" fillId="0" borderId="37" xfId="113" applyFont="1" applyBorder="1" applyAlignment="1">
      <alignment horizontal="center" vertical="center" wrapText="1"/>
      <protection/>
    </xf>
    <xf numFmtId="0" fontId="36" fillId="0" borderId="28" xfId="113" applyFont="1" applyBorder="1" applyAlignment="1">
      <alignment horizontal="center" vertical="center" wrapText="1"/>
      <protection/>
    </xf>
    <xf numFmtId="0" fontId="36" fillId="0" borderId="19" xfId="113" applyFont="1" applyBorder="1" applyAlignment="1">
      <alignment horizontal="center" vertical="center" wrapText="1"/>
      <protection/>
    </xf>
    <xf numFmtId="0" fontId="36" fillId="0" borderId="80" xfId="113" applyFont="1" applyBorder="1" applyAlignment="1">
      <alignment horizontal="center" vertical="center" wrapText="1"/>
      <protection/>
    </xf>
    <xf numFmtId="0" fontId="38" fillId="0" borderId="43" xfId="113" applyFont="1" applyBorder="1" applyAlignment="1">
      <alignment horizontal="center" vertical="center" wrapText="1"/>
      <protection/>
    </xf>
    <xf numFmtId="0" fontId="38" fillId="0" borderId="37" xfId="113" applyFont="1" applyBorder="1" applyAlignment="1">
      <alignment horizontal="center" vertical="center" wrapText="1"/>
      <protection/>
    </xf>
    <xf numFmtId="0" fontId="37" fillId="0" borderId="43" xfId="113" applyFont="1" applyBorder="1" applyAlignment="1">
      <alignment horizontal="center" vertical="center" wrapText="1"/>
      <protection/>
    </xf>
    <xf numFmtId="0" fontId="37" fillId="0" borderId="37" xfId="113" applyFont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Alignment="1" applyProtection="1">
      <alignment horizontal="right" vertical="center" wrapText="1"/>
      <protection/>
    </xf>
    <xf numFmtId="0" fontId="59" fillId="0" borderId="0" xfId="0" applyFont="1" applyAlignment="1">
      <alignment horizontal="center" wrapText="1"/>
    </xf>
    <xf numFmtId="0" fontId="34" fillId="0" borderId="0" xfId="0" applyFont="1" applyAlignment="1">
      <alignment horizontal="left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50" fillId="0" borderId="20" xfId="106" applyNumberFormat="1" applyFont="1" applyBorder="1" applyAlignment="1" quotePrefix="1">
      <alignment horizontal="center" vertical="center" wrapText="1"/>
      <protection/>
    </xf>
    <xf numFmtId="49" fontId="50" fillId="0" borderId="14" xfId="106" applyNumberFormat="1" applyFont="1" applyBorder="1" applyAlignment="1" quotePrefix="1">
      <alignment horizontal="center" vertical="center" wrapText="1"/>
      <protection/>
    </xf>
    <xf numFmtId="49" fontId="32" fillId="0" borderId="20" xfId="0" applyNumberFormat="1" applyFont="1" applyFill="1" applyBorder="1" applyAlignment="1">
      <alignment horizontal="center" vertical="center" wrapText="1"/>
    </xf>
    <xf numFmtId="49" fontId="32" fillId="0" borderId="53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49" fontId="32" fillId="0" borderId="20" xfId="106" applyNumberFormat="1" applyFont="1" applyBorder="1" applyAlignment="1" quotePrefix="1">
      <alignment horizontal="center" vertical="center" wrapText="1"/>
      <protection/>
    </xf>
    <xf numFmtId="49" fontId="32" fillId="0" borderId="14" xfId="106" applyNumberFormat="1" applyFont="1" applyBorder="1" applyAlignment="1" quotePrefix="1">
      <alignment horizontal="center" vertical="center" wrapText="1"/>
      <protection/>
    </xf>
    <xf numFmtId="49" fontId="32" fillId="0" borderId="20" xfId="111" applyNumberFormat="1" applyFont="1" applyFill="1" applyBorder="1" applyAlignment="1" quotePrefix="1">
      <alignment horizontal="center" vertical="center" wrapText="1"/>
      <protection/>
    </xf>
    <xf numFmtId="49" fontId="32" fillId="0" borderId="53" xfId="111" applyNumberFormat="1" applyFont="1" applyFill="1" applyBorder="1" applyAlignment="1" quotePrefix="1">
      <alignment horizontal="center" vertical="center" wrapText="1"/>
      <protection/>
    </xf>
    <xf numFmtId="49" fontId="32" fillId="0" borderId="14" xfId="111" applyNumberFormat="1" applyFont="1" applyFill="1" applyBorder="1" applyAlignment="1" quotePrefix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12" xfId="109" applyFont="1" applyBorder="1" applyAlignment="1">
      <alignment horizontal="center" vertical="center" wrapText="1"/>
      <protection/>
    </xf>
    <xf numFmtId="0" fontId="32" fillId="0" borderId="12" xfId="109" applyFont="1" applyFill="1" applyBorder="1" applyAlignment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20" xfId="95" applyNumberFormat="1" applyFont="1" applyBorder="1" applyAlignment="1">
      <alignment horizontal="center" vertical="center" wrapText="1"/>
      <protection/>
    </xf>
    <xf numFmtId="192" fontId="32" fillId="0" borderId="53" xfId="95" applyNumberFormat="1" applyFont="1" applyBorder="1" applyAlignment="1">
      <alignment horizontal="center" vertical="center" wrapText="1"/>
      <protection/>
    </xf>
    <xf numFmtId="192" fontId="32" fillId="0" borderId="14" xfId="95" applyNumberFormat="1" applyFont="1" applyBorder="1" applyAlignment="1">
      <alignment horizontal="center" vertical="center" wrapText="1"/>
      <protection/>
    </xf>
    <xf numFmtId="0" fontId="43" fillId="0" borderId="20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Alignment="1" applyProtection="1">
      <alignment horizontal="left" vertical="center" wrapText="1"/>
      <protection/>
    </xf>
    <xf numFmtId="0" fontId="43" fillId="0" borderId="2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32" fillId="0" borderId="20" xfId="0" applyNumberFormat="1" applyFont="1" applyFill="1" applyBorder="1" applyAlignment="1" quotePrefix="1">
      <alignment horizontal="center" vertical="center" wrapText="1"/>
    </xf>
    <xf numFmtId="49" fontId="32" fillId="0" borderId="14" xfId="0" applyNumberFormat="1" applyFont="1" applyFill="1" applyBorder="1" applyAlignment="1" quotePrefix="1">
      <alignment horizontal="center" vertical="center" wrapText="1"/>
    </xf>
    <xf numFmtId="49" fontId="32" fillId="0" borderId="20" xfId="106" applyNumberFormat="1" applyFont="1" applyFill="1" applyBorder="1" applyAlignment="1" quotePrefix="1">
      <alignment horizontal="center" vertical="center" wrapText="1"/>
      <protection/>
    </xf>
    <xf numFmtId="49" fontId="32" fillId="0" borderId="14" xfId="106" applyNumberFormat="1" applyFont="1" applyFill="1" applyBorder="1" applyAlignment="1" quotePrefix="1">
      <alignment horizontal="center" vertical="center" wrapText="1"/>
      <protection/>
    </xf>
    <xf numFmtId="49" fontId="32" fillId="0" borderId="20" xfId="109" applyNumberFormat="1" applyFont="1" applyFill="1" applyBorder="1" applyAlignment="1">
      <alignment horizontal="center" vertical="center"/>
      <protection/>
    </xf>
    <xf numFmtId="49" fontId="32" fillId="0" borderId="14" xfId="109" applyNumberFormat="1" applyFont="1" applyFill="1" applyBorder="1" applyAlignment="1">
      <alignment horizontal="center" vertical="center"/>
      <protection/>
    </xf>
    <xf numFmtId="0" fontId="61" fillId="0" borderId="20" xfId="106" applyFont="1" applyBorder="1" applyAlignment="1" quotePrefix="1">
      <alignment horizontal="center" vertical="center" wrapText="1"/>
      <protection/>
    </xf>
    <xf numFmtId="0" fontId="61" fillId="0" borderId="14" xfId="106" applyFont="1" applyBorder="1" applyAlignment="1" quotePrefix="1">
      <alignment horizontal="center" vertical="center" wrapText="1"/>
      <protection/>
    </xf>
    <xf numFmtId="1" fontId="32" fillId="26" borderId="20" xfId="109" applyNumberFormat="1" applyFont="1" applyFill="1" applyBorder="1" applyAlignment="1">
      <alignment horizontal="center" vertical="center" wrapText="1"/>
      <protection/>
    </xf>
    <xf numFmtId="1" fontId="32" fillId="26" borderId="14" xfId="109" applyNumberFormat="1" applyFont="1" applyFill="1" applyBorder="1" applyAlignment="1">
      <alignment horizontal="center" vertical="center" wrapText="1"/>
      <protection/>
    </xf>
    <xf numFmtId="0" fontId="35" fillId="0" borderId="13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" fontId="32" fillId="26" borderId="20" xfId="0" applyNumberFormat="1" applyFont="1" applyFill="1" applyBorder="1" applyAlignment="1">
      <alignment horizontal="center" vertical="center" wrapText="1"/>
    </xf>
    <xf numFmtId="1" fontId="32" fillId="26" borderId="14" xfId="0" applyNumberFormat="1" applyFont="1" applyFill="1" applyBorder="1" applyAlignment="1">
      <alignment horizontal="center" vertical="center" wrapText="1"/>
    </xf>
    <xf numFmtId="0" fontId="32" fillId="0" borderId="20" xfId="109" applyFont="1" applyBorder="1" applyAlignment="1">
      <alignment horizontal="center" vertical="center" wrapText="1"/>
      <protection/>
    </xf>
    <xf numFmtId="0" fontId="32" fillId="0" borderId="14" xfId="109" applyFont="1" applyBorder="1" applyAlignment="1">
      <alignment horizontal="center" vertical="center" wrapText="1"/>
      <protection/>
    </xf>
    <xf numFmtId="3" fontId="32" fillId="0" borderId="20" xfId="109" applyNumberFormat="1" applyFont="1" applyFill="1" applyBorder="1" applyAlignment="1">
      <alignment horizontal="center" vertical="center" wrapText="1"/>
      <protection/>
    </xf>
    <xf numFmtId="3" fontId="32" fillId="0" borderId="53" xfId="109" applyNumberFormat="1" applyFont="1" applyFill="1" applyBorder="1" applyAlignment="1">
      <alignment horizontal="center" vertical="center" wrapText="1"/>
      <protection/>
    </xf>
    <xf numFmtId="3" fontId="32" fillId="0" borderId="14" xfId="109" applyNumberFormat="1" applyFont="1" applyFill="1" applyBorder="1" applyAlignment="1">
      <alignment horizontal="center" vertical="center" wrapText="1"/>
      <protection/>
    </xf>
    <xf numFmtId="0" fontId="32" fillId="0" borderId="2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0" xfId="109" applyFont="1" applyFill="1" applyBorder="1" applyAlignment="1">
      <alignment horizontal="center" vertical="center" wrapText="1"/>
      <protection/>
    </xf>
    <xf numFmtId="0" fontId="32" fillId="0" borderId="14" xfId="109" applyFont="1" applyFill="1" applyBorder="1" applyAlignment="1">
      <alignment horizontal="center" vertical="center" wrapText="1"/>
      <protection/>
    </xf>
    <xf numFmtId="2" fontId="32" fillId="0" borderId="20" xfId="111" applyNumberFormat="1" applyFont="1" applyFill="1" applyBorder="1" applyAlignment="1">
      <alignment horizontal="center" vertical="center" wrapText="1"/>
      <protection/>
    </xf>
    <xf numFmtId="2" fontId="32" fillId="0" borderId="53" xfId="111" applyNumberFormat="1" applyFont="1" applyFill="1" applyBorder="1" applyAlignment="1">
      <alignment horizontal="center" vertical="center" wrapText="1"/>
      <protection/>
    </xf>
    <xf numFmtId="2" fontId="32" fillId="0" borderId="14" xfId="111" applyNumberFormat="1" applyFont="1" applyFill="1" applyBorder="1" applyAlignment="1">
      <alignment horizontal="center" vertical="center" wrapText="1"/>
      <protection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 4" xfId="105"/>
    <cellStyle name="Обычный_дод.7" xfId="106"/>
    <cellStyle name="Обычный_Дод2" xfId="107"/>
    <cellStyle name="Обычный_Дод3" xfId="108"/>
    <cellStyle name="Обычный_Дод6" xfId="109"/>
    <cellStyle name="Обычный_Додаток8" xfId="110"/>
    <cellStyle name="Обычный_Книга3" xfId="111"/>
    <cellStyle name="Обычный_Книга3 нова" xfId="112"/>
    <cellStyle name="Обычный_Прод дод 5.1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передження" xfId="126"/>
    <cellStyle name="Текст пояснення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rfu01\pub\&#1057;&#1045;&#1057;&#1030;&#1031;%202020\20%20&#1073;&#1077;&#1088;&#1077;&#1079;&#1085;&#1103;%202020\15RH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2"/>
      <sheetName val="Дод3"/>
      <sheetName val="Дод 4"/>
      <sheetName val="Дод 5"/>
      <sheetName val="Дод 5.1"/>
      <sheetName val="Дод.6"/>
      <sheetName val="Дод.7"/>
    </sheetNames>
    <sheetDataSet>
      <sheetData sheetId="4">
        <row r="52">
          <cell r="E52">
            <v>4514100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zoomScalePageLayoutView="0" workbookViewId="0" topLeftCell="A37">
      <selection activeCell="B40" sqref="B40"/>
    </sheetView>
  </sheetViews>
  <sheetFormatPr defaultColWidth="9.33203125" defaultRowHeight="12.75"/>
  <cols>
    <col min="1" max="1" width="10.66015625" style="0" customWidth="1"/>
    <col min="2" max="2" width="66.16015625" style="0" customWidth="1"/>
    <col min="3" max="4" width="15.5" style="0" customWidth="1"/>
    <col min="5" max="5" width="13.66015625" style="0" customWidth="1"/>
    <col min="6" max="6" width="11.66015625" style="0" customWidth="1"/>
  </cols>
  <sheetData>
    <row r="1" ht="12.75">
      <c r="D1" t="s">
        <v>278</v>
      </c>
    </row>
    <row r="2" spans="4:6" ht="12.75">
      <c r="D2" s="445" t="s">
        <v>424</v>
      </c>
      <c r="E2" s="445"/>
      <c r="F2" s="445"/>
    </row>
    <row r="3" spans="4:6" ht="12.75">
      <c r="D3" s="445"/>
      <c r="E3" s="445"/>
      <c r="F3" s="445"/>
    </row>
    <row r="4" spans="4:6" ht="30" customHeight="1">
      <c r="D4" s="445"/>
      <c r="E4" s="445"/>
      <c r="F4" s="445"/>
    </row>
    <row r="5" spans="1:6" ht="25.5" customHeight="1">
      <c r="A5" s="446" t="s">
        <v>380</v>
      </c>
      <c r="B5" s="447"/>
      <c r="C5" s="447"/>
      <c r="D5" s="447"/>
      <c r="E5" s="447"/>
      <c r="F5" s="447"/>
    </row>
    <row r="6" spans="1:6" ht="15" customHeight="1">
      <c r="A6" s="452">
        <v>25315200000</v>
      </c>
      <c r="B6" s="452"/>
      <c r="C6" s="311"/>
      <c r="D6" s="311"/>
      <c r="E6" s="311"/>
      <c r="F6" s="311"/>
    </row>
    <row r="7" spans="1:6" ht="12" customHeight="1">
      <c r="A7" s="315" t="s">
        <v>396</v>
      </c>
      <c r="F7" s="219" t="s">
        <v>5</v>
      </c>
    </row>
    <row r="8" spans="1:6" ht="12.75">
      <c r="A8" s="448" t="s">
        <v>279</v>
      </c>
      <c r="B8" s="448" t="s">
        <v>6</v>
      </c>
      <c r="C8" s="449" t="s">
        <v>131</v>
      </c>
      <c r="D8" s="448" t="s">
        <v>132</v>
      </c>
      <c r="E8" s="448" t="s">
        <v>133</v>
      </c>
      <c r="F8" s="448"/>
    </row>
    <row r="9" spans="1:6" ht="12.75">
      <c r="A9" s="448"/>
      <c r="B9" s="448"/>
      <c r="C9" s="448"/>
      <c r="D9" s="448"/>
      <c r="E9" s="448" t="s">
        <v>108</v>
      </c>
      <c r="F9" s="450" t="s">
        <v>134</v>
      </c>
    </row>
    <row r="10" spans="1:6" ht="24" customHeight="1">
      <c r="A10" s="448"/>
      <c r="B10" s="448"/>
      <c r="C10" s="448"/>
      <c r="D10" s="448"/>
      <c r="E10" s="448"/>
      <c r="F10" s="451"/>
    </row>
    <row r="11" spans="1:6" ht="9.75" customHeight="1">
      <c r="A11" s="220">
        <v>1</v>
      </c>
      <c r="B11" s="220">
        <v>2</v>
      </c>
      <c r="C11" s="221">
        <v>3</v>
      </c>
      <c r="D11" s="220">
        <v>4</v>
      </c>
      <c r="E11" s="220">
        <v>5</v>
      </c>
      <c r="F11" s="220">
        <v>6</v>
      </c>
    </row>
    <row r="12" spans="1:6" ht="12.75">
      <c r="A12" s="222">
        <v>10000000</v>
      </c>
      <c r="B12" s="223" t="s">
        <v>280</v>
      </c>
      <c r="C12" s="316">
        <f aca="true" t="shared" si="0" ref="C12:C49">D12+E12</f>
        <v>61073000</v>
      </c>
      <c r="D12" s="317">
        <v>61073000</v>
      </c>
      <c r="E12" s="317"/>
      <c r="F12" s="317"/>
    </row>
    <row r="13" spans="1:6" ht="24.75" customHeight="1">
      <c r="A13" s="222">
        <v>11000000</v>
      </c>
      <c r="B13" s="223" t="s">
        <v>281</v>
      </c>
      <c r="C13" s="316">
        <f t="shared" si="0"/>
        <v>55492000</v>
      </c>
      <c r="D13" s="317">
        <v>55492000</v>
      </c>
      <c r="E13" s="317"/>
      <c r="F13" s="317"/>
    </row>
    <row r="14" spans="1:6" ht="19.5" customHeight="1">
      <c r="A14" s="222">
        <v>11010000</v>
      </c>
      <c r="B14" s="223" t="s">
        <v>282</v>
      </c>
      <c r="C14" s="316">
        <f t="shared" si="0"/>
        <v>55492000</v>
      </c>
      <c r="D14" s="317">
        <v>55492000</v>
      </c>
      <c r="E14" s="317"/>
      <c r="F14" s="317"/>
    </row>
    <row r="15" spans="1:6" ht="33" customHeight="1">
      <c r="A15" s="360">
        <v>11010100</v>
      </c>
      <c r="B15" s="350" t="s">
        <v>283</v>
      </c>
      <c r="C15" s="361">
        <f t="shared" si="0"/>
        <v>34544000</v>
      </c>
      <c r="D15" s="362">
        <v>34544000</v>
      </c>
      <c r="E15" s="362"/>
      <c r="F15" s="362"/>
    </row>
    <row r="16" spans="1:6" ht="35.25" customHeight="1">
      <c r="A16" s="360">
        <v>11010400</v>
      </c>
      <c r="B16" s="350" t="s">
        <v>284</v>
      </c>
      <c r="C16" s="361">
        <f t="shared" si="0"/>
        <v>20629000</v>
      </c>
      <c r="D16" s="362">
        <v>20629000</v>
      </c>
      <c r="E16" s="362"/>
      <c r="F16" s="362"/>
    </row>
    <row r="17" spans="1:6" ht="24.75" customHeight="1">
      <c r="A17" s="360">
        <v>11010500</v>
      </c>
      <c r="B17" s="350" t="s">
        <v>285</v>
      </c>
      <c r="C17" s="361">
        <f t="shared" si="0"/>
        <v>319000</v>
      </c>
      <c r="D17" s="362">
        <v>319000</v>
      </c>
      <c r="E17" s="362"/>
      <c r="F17" s="362"/>
    </row>
    <row r="18" spans="1:6" ht="21.75" customHeight="1">
      <c r="A18" s="222">
        <v>13000000</v>
      </c>
      <c r="B18" s="223" t="s">
        <v>7</v>
      </c>
      <c r="C18" s="316">
        <f t="shared" si="0"/>
        <v>5581000</v>
      </c>
      <c r="D18" s="317">
        <v>5581000</v>
      </c>
      <c r="E18" s="317"/>
      <c r="F18" s="317"/>
    </row>
    <row r="19" spans="1:6" ht="12.75">
      <c r="A19" s="222">
        <v>13030000</v>
      </c>
      <c r="B19" s="223" t="s">
        <v>8</v>
      </c>
      <c r="C19" s="316">
        <f t="shared" si="0"/>
        <v>5581000</v>
      </c>
      <c r="D19" s="317">
        <v>5581000</v>
      </c>
      <c r="E19" s="317"/>
      <c r="F19" s="317"/>
    </row>
    <row r="20" spans="1:6" ht="15.75" customHeight="1">
      <c r="A20" s="360">
        <v>13030700</v>
      </c>
      <c r="B20" s="350" t="s">
        <v>9</v>
      </c>
      <c r="C20" s="361">
        <f t="shared" si="0"/>
        <v>4167800</v>
      </c>
      <c r="D20" s="362">
        <v>4167800</v>
      </c>
      <c r="E20" s="362"/>
      <c r="F20" s="362"/>
    </row>
    <row r="21" spans="1:6" ht="22.5" customHeight="1">
      <c r="A21" s="360">
        <v>13030800</v>
      </c>
      <c r="B21" s="350" t="s">
        <v>451</v>
      </c>
      <c r="C21" s="361">
        <f t="shared" si="0"/>
        <v>1034200</v>
      </c>
      <c r="D21" s="362">
        <v>1034200</v>
      </c>
      <c r="E21" s="362"/>
      <c r="F21" s="362"/>
    </row>
    <row r="22" spans="1:6" ht="22.5" customHeight="1">
      <c r="A22" s="360">
        <v>13030900</v>
      </c>
      <c r="B22" s="350" t="s">
        <v>10</v>
      </c>
      <c r="C22" s="361">
        <f t="shared" si="0"/>
        <v>379000</v>
      </c>
      <c r="D22" s="362">
        <v>379000</v>
      </c>
      <c r="E22" s="362"/>
      <c r="F22" s="362"/>
    </row>
    <row r="23" spans="1:6" ht="15.75" customHeight="1">
      <c r="A23" s="222">
        <v>20000000</v>
      </c>
      <c r="B23" s="223" t="s">
        <v>286</v>
      </c>
      <c r="C23" s="316">
        <f t="shared" si="0"/>
        <v>2414200</v>
      </c>
      <c r="D23" s="317"/>
      <c r="E23" s="317">
        <v>2414200</v>
      </c>
      <c r="F23" s="317"/>
    </row>
    <row r="24" spans="1:6" ht="15.75" customHeight="1">
      <c r="A24" s="222">
        <v>25000000</v>
      </c>
      <c r="B24" s="223" t="s">
        <v>287</v>
      </c>
      <c r="C24" s="316">
        <f t="shared" si="0"/>
        <v>2414200</v>
      </c>
      <c r="D24" s="317"/>
      <c r="E24" s="317">
        <v>2414200</v>
      </c>
      <c r="F24" s="317"/>
    </row>
    <row r="25" spans="1:6" ht="22.5" customHeight="1">
      <c r="A25" s="222">
        <v>25010000</v>
      </c>
      <c r="B25" s="223" t="s">
        <v>288</v>
      </c>
      <c r="C25" s="316">
        <f t="shared" si="0"/>
        <v>2414200</v>
      </c>
      <c r="D25" s="317"/>
      <c r="E25" s="317">
        <v>2414200</v>
      </c>
      <c r="F25" s="317"/>
    </row>
    <row r="26" spans="1:6" ht="22.5" customHeight="1">
      <c r="A26" s="360">
        <v>25010100</v>
      </c>
      <c r="B26" s="350" t="s">
        <v>289</v>
      </c>
      <c r="C26" s="361">
        <f t="shared" si="0"/>
        <v>2273000</v>
      </c>
      <c r="D26" s="362"/>
      <c r="E26" s="362">
        <v>2273000</v>
      </c>
      <c r="F26" s="362"/>
    </row>
    <row r="27" spans="1:6" ht="21" customHeight="1">
      <c r="A27" s="360">
        <v>25010200</v>
      </c>
      <c r="B27" s="363" t="s">
        <v>452</v>
      </c>
      <c r="C27" s="361">
        <f t="shared" si="0"/>
        <v>5000</v>
      </c>
      <c r="D27" s="362"/>
      <c r="E27" s="362">
        <v>5000</v>
      </c>
      <c r="F27" s="362"/>
    </row>
    <row r="28" spans="1:6" ht="35.25" customHeight="1">
      <c r="A28" s="360">
        <v>25010300</v>
      </c>
      <c r="B28" s="350" t="s">
        <v>397</v>
      </c>
      <c r="C28" s="361">
        <f t="shared" si="0"/>
        <v>136200</v>
      </c>
      <c r="D28" s="362"/>
      <c r="E28" s="362">
        <v>136200</v>
      </c>
      <c r="F28" s="362"/>
    </row>
    <row r="29" spans="1:6" ht="22.5" customHeight="1">
      <c r="A29" s="226"/>
      <c r="B29" s="227" t="s">
        <v>11</v>
      </c>
      <c r="C29" s="316">
        <f t="shared" si="0"/>
        <v>63487200</v>
      </c>
      <c r="D29" s="316">
        <v>61073000</v>
      </c>
      <c r="E29" s="316">
        <v>2414200</v>
      </c>
      <c r="F29" s="316">
        <v>0</v>
      </c>
    </row>
    <row r="30" spans="1:6" ht="13.5" customHeight="1">
      <c r="A30" s="222">
        <v>40000000</v>
      </c>
      <c r="B30" s="223" t="s">
        <v>290</v>
      </c>
      <c r="C30" s="316">
        <f>D30+E30</f>
        <v>71351452</v>
      </c>
      <c r="D30" s="317">
        <v>71351452</v>
      </c>
      <c r="E30" s="317"/>
      <c r="F30" s="317"/>
    </row>
    <row r="31" spans="1:6" ht="13.5" customHeight="1">
      <c r="A31" s="222">
        <v>41000000</v>
      </c>
      <c r="B31" s="223" t="s">
        <v>291</v>
      </c>
      <c r="C31" s="316">
        <f>D31+E31</f>
        <v>71351452</v>
      </c>
      <c r="D31" s="317">
        <v>71351452</v>
      </c>
      <c r="E31" s="317"/>
      <c r="F31" s="317"/>
    </row>
    <row r="32" spans="1:6" ht="13.5" customHeight="1">
      <c r="A32" s="222">
        <v>41030000</v>
      </c>
      <c r="B32" s="223" t="s">
        <v>12</v>
      </c>
      <c r="C32" s="316">
        <f t="shared" si="0"/>
        <v>58143600</v>
      </c>
      <c r="D32" s="317">
        <v>58143600</v>
      </c>
      <c r="E32" s="317"/>
      <c r="F32" s="317"/>
    </row>
    <row r="33" spans="1:6" ht="13.5" customHeight="1">
      <c r="A33" s="360">
        <v>41033900</v>
      </c>
      <c r="B33" s="350" t="s">
        <v>13</v>
      </c>
      <c r="C33" s="361">
        <f t="shared" si="0"/>
        <v>53062300</v>
      </c>
      <c r="D33" s="362">
        <v>53062300</v>
      </c>
      <c r="E33" s="362"/>
      <c r="F33" s="362"/>
    </row>
    <row r="34" spans="1:6" ht="13.5" customHeight="1">
      <c r="A34" s="360">
        <v>41034200</v>
      </c>
      <c r="B34" s="350" t="s">
        <v>14</v>
      </c>
      <c r="C34" s="361">
        <f t="shared" si="0"/>
        <v>5081300</v>
      </c>
      <c r="D34" s="362">
        <v>5081300</v>
      </c>
      <c r="E34" s="362"/>
      <c r="F34" s="362"/>
    </row>
    <row r="35" spans="1:6" ht="15" customHeight="1">
      <c r="A35" s="222">
        <v>41040000</v>
      </c>
      <c r="B35" s="223" t="s">
        <v>292</v>
      </c>
      <c r="C35" s="316">
        <f t="shared" si="0"/>
        <v>6036300</v>
      </c>
      <c r="D35" s="317">
        <v>6036300</v>
      </c>
      <c r="E35" s="317"/>
      <c r="F35" s="317"/>
    </row>
    <row r="36" spans="1:6" ht="38.25" customHeight="1">
      <c r="A36" s="360">
        <v>41040200</v>
      </c>
      <c r="B36" s="350" t="s">
        <v>293</v>
      </c>
      <c r="C36" s="361">
        <f t="shared" si="0"/>
        <v>1202200</v>
      </c>
      <c r="D36" s="362">
        <v>1202200</v>
      </c>
      <c r="E36" s="362"/>
      <c r="F36" s="362"/>
    </row>
    <row r="37" spans="1:6" ht="13.5" customHeight="1">
      <c r="A37" s="360">
        <v>41040400</v>
      </c>
      <c r="B37" s="350" t="s">
        <v>294</v>
      </c>
      <c r="C37" s="361">
        <f t="shared" si="0"/>
        <v>4834100</v>
      </c>
      <c r="D37" s="362">
        <v>4834100</v>
      </c>
      <c r="E37" s="362"/>
      <c r="F37" s="362"/>
    </row>
    <row r="38" spans="1:6" ht="17.25" customHeight="1">
      <c r="A38" s="222">
        <v>41050000</v>
      </c>
      <c r="B38" s="223" t="s">
        <v>295</v>
      </c>
      <c r="C38" s="316">
        <f>D38+E38</f>
        <v>7171552</v>
      </c>
      <c r="D38" s="317">
        <v>7171552</v>
      </c>
      <c r="E38" s="317"/>
      <c r="F38" s="317"/>
    </row>
    <row r="39" spans="1:6" ht="33.75" customHeight="1">
      <c r="A39" s="224">
        <v>41051200</v>
      </c>
      <c r="B39" s="225" t="s">
        <v>314</v>
      </c>
      <c r="C39" s="318">
        <f>D39+E39</f>
        <v>84800</v>
      </c>
      <c r="D39" s="319">
        <v>84800</v>
      </c>
      <c r="E39" s="362"/>
      <c r="F39" s="362"/>
    </row>
    <row r="40" spans="1:6" ht="36" customHeight="1">
      <c r="A40" s="224">
        <v>41051400</v>
      </c>
      <c r="B40" s="225" t="s">
        <v>463</v>
      </c>
      <c r="C40" s="318">
        <f>D40+E40</f>
        <v>914938</v>
      </c>
      <c r="D40" s="319">
        <v>914938</v>
      </c>
      <c r="E40" s="362"/>
      <c r="F40" s="362"/>
    </row>
    <row r="41" spans="1:6" ht="25.5" customHeight="1">
      <c r="A41" s="360">
        <v>41051500</v>
      </c>
      <c r="B41" s="350" t="s">
        <v>15</v>
      </c>
      <c r="C41" s="361">
        <f t="shared" si="0"/>
        <v>228500</v>
      </c>
      <c r="D41" s="362">
        <v>228500</v>
      </c>
      <c r="E41" s="362"/>
      <c r="F41" s="362"/>
    </row>
    <row r="42" spans="1:6" ht="36.75" customHeight="1">
      <c r="A42" s="360">
        <v>41053000</v>
      </c>
      <c r="B42" s="350" t="s">
        <v>398</v>
      </c>
      <c r="C42" s="361">
        <f t="shared" si="0"/>
        <v>75600</v>
      </c>
      <c r="D42" s="362">
        <v>75600</v>
      </c>
      <c r="E42" s="362"/>
      <c r="F42" s="362"/>
    </row>
    <row r="43" spans="1:6" ht="12.75">
      <c r="A43" s="360">
        <v>41053900</v>
      </c>
      <c r="B43" s="350" t="s">
        <v>301</v>
      </c>
      <c r="C43" s="361">
        <f t="shared" si="0"/>
        <v>1437380</v>
      </c>
      <c r="D43" s="362">
        <v>1437380</v>
      </c>
      <c r="E43" s="362"/>
      <c r="F43" s="362"/>
    </row>
    <row r="44" spans="1:6" ht="11.25" customHeight="1">
      <c r="A44" s="360"/>
      <c r="B44" s="339" t="s">
        <v>438</v>
      </c>
      <c r="C44" s="340">
        <f>104000+138750</f>
        <v>242750</v>
      </c>
      <c r="D44" s="341">
        <f>104000+138750</f>
        <v>242750</v>
      </c>
      <c r="E44" s="362"/>
      <c r="F44" s="362"/>
    </row>
    <row r="45" spans="1:6" ht="11.25" customHeight="1">
      <c r="A45" s="360"/>
      <c r="B45" s="339" t="s">
        <v>439</v>
      </c>
      <c r="C45" s="340">
        <v>601860</v>
      </c>
      <c r="D45" s="341">
        <v>601860</v>
      </c>
      <c r="E45" s="362"/>
      <c r="F45" s="362"/>
    </row>
    <row r="46" spans="1:6" ht="11.25" customHeight="1">
      <c r="A46" s="360"/>
      <c r="B46" s="339" t="s">
        <v>440</v>
      </c>
      <c r="C46" s="340">
        <v>256600</v>
      </c>
      <c r="D46" s="341">
        <v>256600</v>
      </c>
      <c r="E46" s="362"/>
      <c r="F46" s="362"/>
    </row>
    <row r="47" spans="1:6" ht="11.25" customHeight="1">
      <c r="A47" s="360"/>
      <c r="B47" s="339" t="s">
        <v>441</v>
      </c>
      <c r="C47" s="340">
        <v>336170</v>
      </c>
      <c r="D47" s="341">
        <v>336170</v>
      </c>
      <c r="E47" s="362"/>
      <c r="F47" s="362"/>
    </row>
    <row r="48" spans="1:6" ht="50.25" customHeight="1">
      <c r="A48" s="360">
        <v>41054000</v>
      </c>
      <c r="B48" s="350" t="s">
        <v>453</v>
      </c>
      <c r="C48" s="361">
        <f t="shared" si="0"/>
        <v>3720034</v>
      </c>
      <c r="D48" s="362">
        <v>3720034</v>
      </c>
      <c r="E48" s="362"/>
      <c r="F48" s="362"/>
    </row>
    <row r="49" spans="1:6" ht="36" customHeight="1">
      <c r="A49" s="360">
        <v>41055000</v>
      </c>
      <c r="B49" s="350" t="s">
        <v>437</v>
      </c>
      <c r="C49" s="361">
        <f t="shared" si="0"/>
        <v>710300</v>
      </c>
      <c r="D49" s="362">
        <v>710300</v>
      </c>
      <c r="E49" s="362"/>
      <c r="F49" s="362"/>
    </row>
    <row r="50" spans="1:6" ht="12.75">
      <c r="A50" s="228" t="s">
        <v>16</v>
      </c>
      <c r="B50" s="227" t="s">
        <v>17</v>
      </c>
      <c r="C50" s="349">
        <f>D50+E50</f>
        <v>134838652</v>
      </c>
      <c r="D50" s="349">
        <v>132424452</v>
      </c>
      <c r="E50" s="316">
        <v>2414200</v>
      </c>
      <c r="F50" s="316">
        <v>0</v>
      </c>
    </row>
    <row r="51" ht="6.75" customHeight="1"/>
    <row r="52" ht="6.75" customHeight="1"/>
    <row r="53" spans="2:5" ht="12.75">
      <c r="B53" s="320" t="s">
        <v>399</v>
      </c>
      <c r="E53" s="320" t="s">
        <v>400</v>
      </c>
    </row>
  </sheetData>
  <sheetProtection/>
  <mergeCells count="10">
    <mergeCell ref="D2:F4"/>
    <mergeCell ref="A5:F5"/>
    <mergeCell ref="A8:A10"/>
    <mergeCell ref="B8:B10"/>
    <mergeCell ref="C8:C10"/>
    <mergeCell ref="D8:D10"/>
    <mergeCell ref="E8:F8"/>
    <mergeCell ref="E9:E10"/>
    <mergeCell ref="F9:F10"/>
    <mergeCell ref="A6:B6"/>
  </mergeCells>
  <printOptions/>
  <pageMargins left="0.62" right="0.26" top="0.52" bottom="0.44" header="0.5" footer="0.39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6">
      <selection activeCell="F24" sqref="F24"/>
    </sheetView>
  </sheetViews>
  <sheetFormatPr defaultColWidth="9.33203125" defaultRowHeight="12.75"/>
  <cols>
    <col min="1" max="1" width="13.83203125" style="0" customWidth="1"/>
    <col min="2" max="2" width="39.5" style="0" customWidth="1"/>
    <col min="3" max="5" width="15.33203125" style="0" customWidth="1"/>
    <col min="6" max="6" width="13.66015625" style="0" customWidth="1"/>
  </cols>
  <sheetData>
    <row r="1" ht="20.25" customHeight="1">
      <c r="D1" s="333" t="s">
        <v>307</v>
      </c>
    </row>
    <row r="2" spans="4:6" ht="12.75">
      <c r="D2" s="456" t="s">
        <v>426</v>
      </c>
      <c r="E2" s="456"/>
      <c r="F2" s="456"/>
    </row>
    <row r="3" spans="4:6" ht="12.75">
      <c r="D3" s="456"/>
      <c r="E3" s="456"/>
      <c r="F3" s="456"/>
    </row>
    <row r="4" spans="4:6" ht="40.5" customHeight="1">
      <c r="D4" s="456"/>
      <c r="E4" s="456"/>
      <c r="F4" s="456"/>
    </row>
    <row r="5" spans="1:6" ht="25.5" customHeight="1">
      <c r="A5" s="446" t="s">
        <v>428</v>
      </c>
      <c r="B5" s="447"/>
      <c r="C5" s="447"/>
      <c r="D5" s="447"/>
      <c r="E5" s="447"/>
      <c r="F5" s="447"/>
    </row>
    <row r="6" spans="1:6" ht="25.5" customHeight="1">
      <c r="A6" s="452">
        <v>25315200000</v>
      </c>
      <c r="B6" s="452"/>
      <c r="C6" s="311"/>
      <c r="D6" s="311"/>
      <c r="E6" s="311"/>
      <c r="F6" s="311"/>
    </row>
    <row r="7" spans="1:6" ht="12.75">
      <c r="A7" s="315" t="s">
        <v>396</v>
      </c>
      <c r="F7" s="219" t="s">
        <v>5</v>
      </c>
    </row>
    <row r="8" spans="1:6" ht="12.75">
      <c r="A8" s="448" t="s">
        <v>279</v>
      </c>
      <c r="B8" s="448" t="s">
        <v>18</v>
      </c>
      <c r="C8" s="449" t="s">
        <v>131</v>
      </c>
      <c r="D8" s="448" t="s">
        <v>132</v>
      </c>
      <c r="E8" s="448" t="s">
        <v>133</v>
      </c>
      <c r="F8" s="448"/>
    </row>
    <row r="9" spans="1:6" ht="12.75">
      <c r="A9" s="448"/>
      <c r="B9" s="448"/>
      <c r="C9" s="448"/>
      <c r="D9" s="448"/>
      <c r="E9" s="448" t="s">
        <v>108</v>
      </c>
      <c r="F9" s="448" t="s">
        <v>134</v>
      </c>
    </row>
    <row r="10" spans="1:6" ht="12.75">
      <c r="A10" s="448"/>
      <c r="B10" s="448"/>
      <c r="C10" s="448"/>
      <c r="D10" s="448"/>
      <c r="E10" s="448"/>
      <c r="F10" s="448"/>
    </row>
    <row r="11" spans="1:6" ht="12.75">
      <c r="A11" s="220">
        <v>1</v>
      </c>
      <c r="B11" s="220">
        <v>2</v>
      </c>
      <c r="C11" s="221">
        <v>3</v>
      </c>
      <c r="D11" s="220">
        <v>4</v>
      </c>
      <c r="E11" s="220">
        <v>5</v>
      </c>
      <c r="F11" s="220">
        <v>6</v>
      </c>
    </row>
    <row r="12" spans="1:6" ht="21" customHeight="1">
      <c r="A12" s="453" t="s">
        <v>19</v>
      </c>
      <c r="B12" s="454"/>
      <c r="C12" s="454"/>
      <c r="D12" s="454"/>
      <c r="E12" s="454"/>
      <c r="F12" s="455"/>
    </row>
    <row r="13" spans="1:6" ht="12.75">
      <c r="A13" s="222">
        <v>200000</v>
      </c>
      <c r="B13" s="223" t="s">
        <v>302</v>
      </c>
      <c r="C13" s="421">
        <v>3724208</v>
      </c>
      <c r="D13" s="422">
        <v>-1310592</v>
      </c>
      <c r="E13" s="422">
        <v>5034800</v>
      </c>
      <c r="F13" s="422">
        <v>5034800</v>
      </c>
    </row>
    <row r="14" spans="1:6" ht="25.5">
      <c r="A14" s="222">
        <v>208000</v>
      </c>
      <c r="B14" s="223" t="s">
        <v>303</v>
      </c>
      <c r="C14" s="421">
        <v>3724208</v>
      </c>
      <c r="D14" s="422">
        <v>-1310592</v>
      </c>
      <c r="E14" s="422">
        <v>5034800</v>
      </c>
      <c r="F14" s="422">
        <v>5034800</v>
      </c>
    </row>
    <row r="15" spans="1:6" ht="12.75">
      <c r="A15" s="224">
        <v>208100</v>
      </c>
      <c r="B15" s="225" t="s">
        <v>20</v>
      </c>
      <c r="C15" s="423">
        <v>3724208</v>
      </c>
      <c r="D15" s="424">
        <v>3724208</v>
      </c>
      <c r="E15" s="425"/>
      <c r="F15" s="424"/>
    </row>
    <row r="16" spans="1:6" ht="38.25">
      <c r="A16" s="224">
        <v>208400</v>
      </c>
      <c r="B16" s="225" t="s">
        <v>304</v>
      </c>
      <c r="C16" s="318"/>
      <c r="D16" s="424">
        <v>-5034800</v>
      </c>
      <c r="E16" s="424">
        <v>5034800</v>
      </c>
      <c r="F16" s="424">
        <v>5034800</v>
      </c>
    </row>
    <row r="17" spans="1:6" ht="12.75">
      <c r="A17" s="228" t="s">
        <v>16</v>
      </c>
      <c r="B17" s="227" t="s">
        <v>21</v>
      </c>
      <c r="C17" s="316">
        <f>D17+E17</f>
        <v>3724208</v>
      </c>
      <c r="D17" s="316">
        <f>SUM(D15:D16)</f>
        <v>-1310592</v>
      </c>
      <c r="E17" s="316">
        <f>SUM(E15:E16)</f>
        <v>5034800</v>
      </c>
      <c r="F17" s="316">
        <f>SUM(F15:F16)</f>
        <v>5034800</v>
      </c>
    </row>
    <row r="18" spans="1:6" ht="21" customHeight="1">
      <c r="A18" s="453" t="s">
        <v>300</v>
      </c>
      <c r="B18" s="454"/>
      <c r="C18" s="454"/>
      <c r="D18" s="454"/>
      <c r="E18" s="454"/>
      <c r="F18" s="455"/>
    </row>
    <row r="19" spans="1:6" ht="25.5">
      <c r="A19" s="222">
        <v>600000</v>
      </c>
      <c r="B19" s="223" t="s">
        <v>305</v>
      </c>
      <c r="C19" s="316">
        <f>D19+E19</f>
        <v>3724208</v>
      </c>
      <c r="D19" s="317">
        <f>D20</f>
        <v>-1310592</v>
      </c>
      <c r="E19" s="317">
        <f>E20</f>
        <v>5034800</v>
      </c>
      <c r="F19" s="317">
        <f>F20</f>
        <v>5034800</v>
      </c>
    </row>
    <row r="20" spans="1:6" ht="12.75">
      <c r="A20" s="222">
        <v>602000</v>
      </c>
      <c r="B20" s="223" t="s">
        <v>306</v>
      </c>
      <c r="C20" s="316">
        <f>D20+E20</f>
        <v>3724208</v>
      </c>
      <c r="D20" s="317">
        <f>D21+D22</f>
        <v>-1310592</v>
      </c>
      <c r="E20" s="317">
        <f>E21+E22</f>
        <v>5034800</v>
      </c>
      <c r="F20" s="317">
        <f>F21+F22</f>
        <v>5034800</v>
      </c>
    </row>
    <row r="21" spans="1:6" ht="42.75" customHeight="1">
      <c r="A21" s="224">
        <v>602100</v>
      </c>
      <c r="B21" s="225" t="s">
        <v>20</v>
      </c>
      <c r="C21" s="318">
        <f>D21+E21</f>
        <v>3724208</v>
      </c>
      <c r="D21" s="319">
        <f>D15</f>
        <v>3724208</v>
      </c>
      <c r="E21" s="319"/>
      <c r="F21" s="319"/>
    </row>
    <row r="22" spans="1:6" ht="38.25">
      <c r="A22" s="224">
        <v>602400</v>
      </c>
      <c r="B22" s="225" t="s">
        <v>304</v>
      </c>
      <c r="C22" s="318"/>
      <c r="D22" s="424">
        <v>-5034800</v>
      </c>
      <c r="E22" s="424">
        <v>5034800</v>
      </c>
      <c r="F22" s="424">
        <v>5034800</v>
      </c>
    </row>
    <row r="23" spans="1:6" ht="12.75">
      <c r="A23" s="228" t="s">
        <v>16</v>
      </c>
      <c r="B23" s="227" t="s">
        <v>21</v>
      </c>
      <c r="C23" s="316">
        <f>D23+E23</f>
        <v>3724208</v>
      </c>
      <c r="D23" s="316">
        <f>D20</f>
        <v>-1310592</v>
      </c>
      <c r="E23" s="316">
        <f>E20</f>
        <v>5034800</v>
      </c>
      <c r="F23" s="316">
        <f>F20</f>
        <v>5034800</v>
      </c>
    </row>
    <row r="26" spans="2:5" ht="12.75">
      <c r="B26" s="320" t="s">
        <v>399</v>
      </c>
      <c r="E26" s="320" t="s">
        <v>400</v>
      </c>
    </row>
  </sheetData>
  <sheetProtection/>
  <mergeCells count="12">
    <mergeCell ref="F9:F10"/>
    <mergeCell ref="A6:B6"/>
    <mergeCell ref="A12:F12"/>
    <mergeCell ref="A18:F18"/>
    <mergeCell ref="D2:F4"/>
    <mergeCell ref="A5:F5"/>
    <mergeCell ref="A8:A10"/>
    <mergeCell ref="B8:B10"/>
    <mergeCell ref="C8:C10"/>
    <mergeCell ref="D8:D10"/>
    <mergeCell ref="E8:F8"/>
    <mergeCell ref="E9:E10"/>
  </mergeCells>
  <printOptions/>
  <pageMargins left="0.55" right="0.48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="75" zoomScaleSheetLayoutView="75" zoomScalePageLayoutView="0" workbookViewId="0" topLeftCell="H67">
      <selection activeCell="M72" sqref="M72"/>
    </sheetView>
  </sheetViews>
  <sheetFormatPr defaultColWidth="9.33203125" defaultRowHeight="12.75"/>
  <cols>
    <col min="1" max="2" width="12.5" style="0" customWidth="1"/>
    <col min="3" max="3" width="11.66015625" style="0" customWidth="1"/>
    <col min="4" max="4" width="48.66015625" style="0" customWidth="1"/>
    <col min="5" max="5" width="18" style="0" customWidth="1"/>
    <col min="6" max="6" width="18.33203125" style="0" customWidth="1"/>
    <col min="7" max="7" width="16.66015625" style="0" customWidth="1"/>
    <col min="8" max="8" width="15.16015625" style="0" customWidth="1"/>
    <col min="9" max="9" width="12.66015625" style="0" customWidth="1"/>
    <col min="10" max="10" width="15.5" style="0" customWidth="1"/>
    <col min="11" max="11" width="15" style="0" customWidth="1"/>
    <col min="12" max="12" width="15.33203125" style="0" customWidth="1"/>
    <col min="13" max="13" width="16" style="0" customWidth="1"/>
    <col min="14" max="14" width="13.83203125" style="0" customWidth="1"/>
    <col min="15" max="15" width="12.83203125" style="0" customWidth="1"/>
    <col min="16" max="16" width="15.33203125" style="0" customWidth="1"/>
    <col min="17" max="17" width="18" style="0" customWidth="1"/>
  </cols>
  <sheetData>
    <row r="1" ht="12.75">
      <c r="N1" t="s">
        <v>22</v>
      </c>
    </row>
    <row r="2" spans="14:16" ht="12.75">
      <c r="N2" s="445" t="s">
        <v>424</v>
      </c>
      <c r="O2" s="445"/>
      <c r="P2" s="445"/>
    </row>
    <row r="3" spans="14:16" ht="44.25" customHeight="1">
      <c r="N3" s="445"/>
      <c r="O3" s="445"/>
      <c r="P3" s="445"/>
    </row>
    <row r="5" spans="1:17" ht="12.75">
      <c r="A5" s="460" t="s">
        <v>335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</row>
    <row r="6" spans="1:17" ht="12.75">
      <c r="A6" s="460" t="s">
        <v>432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</row>
    <row r="7" spans="1:17" ht="12.75">
      <c r="A7" s="314">
        <v>25315200000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</row>
    <row r="8" spans="1:17" ht="12.75">
      <c r="A8" s="315" t="s">
        <v>396</v>
      </c>
      <c r="Q8" s="219" t="s">
        <v>262</v>
      </c>
    </row>
    <row r="9" spans="1:17" ht="12.75">
      <c r="A9" s="450" t="s">
        <v>401</v>
      </c>
      <c r="B9" s="450" t="s">
        <v>402</v>
      </c>
      <c r="C9" s="450" t="s">
        <v>127</v>
      </c>
      <c r="D9" s="448" t="s">
        <v>403</v>
      </c>
      <c r="E9" s="448" t="s">
        <v>132</v>
      </c>
      <c r="F9" s="448"/>
      <c r="G9" s="448"/>
      <c r="H9" s="448"/>
      <c r="I9" s="448"/>
      <c r="J9" s="448" t="s">
        <v>133</v>
      </c>
      <c r="K9" s="448"/>
      <c r="L9" s="448"/>
      <c r="M9" s="448"/>
      <c r="N9" s="448"/>
      <c r="O9" s="448"/>
      <c r="P9" s="448"/>
      <c r="Q9" s="449" t="s">
        <v>267</v>
      </c>
    </row>
    <row r="10" spans="1:17" ht="12.75">
      <c r="A10" s="448"/>
      <c r="B10" s="448"/>
      <c r="C10" s="448"/>
      <c r="D10" s="448"/>
      <c r="E10" s="449" t="s">
        <v>108</v>
      </c>
      <c r="F10" s="448" t="s">
        <v>336</v>
      </c>
      <c r="G10" s="448" t="s">
        <v>266</v>
      </c>
      <c r="H10" s="448"/>
      <c r="I10" s="448" t="s">
        <v>337</v>
      </c>
      <c r="J10" s="449" t="s">
        <v>108</v>
      </c>
      <c r="K10" s="448" t="s">
        <v>134</v>
      </c>
      <c r="L10" s="457" t="s">
        <v>340</v>
      </c>
      <c r="M10" s="448" t="s">
        <v>336</v>
      </c>
      <c r="N10" s="448" t="s">
        <v>266</v>
      </c>
      <c r="O10" s="448"/>
      <c r="P10" s="448" t="s">
        <v>337</v>
      </c>
      <c r="Q10" s="448"/>
    </row>
    <row r="11" spans="1:17" ht="12.75">
      <c r="A11" s="448"/>
      <c r="B11" s="448"/>
      <c r="C11" s="448"/>
      <c r="D11" s="448"/>
      <c r="E11" s="448"/>
      <c r="F11" s="448"/>
      <c r="G11" s="448" t="s">
        <v>338</v>
      </c>
      <c r="H11" s="448" t="s">
        <v>339</v>
      </c>
      <c r="I11" s="448"/>
      <c r="J11" s="448"/>
      <c r="K11" s="448"/>
      <c r="L11" s="458"/>
      <c r="M11" s="448"/>
      <c r="N11" s="448" t="s">
        <v>338</v>
      </c>
      <c r="O11" s="448" t="s">
        <v>339</v>
      </c>
      <c r="P11" s="448"/>
      <c r="Q11" s="448"/>
    </row>
    <row r="12" spans="1:17" ht="88.5" customHeight="1">
      <c r="A12" s="448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59"/>
      <c r="M12" s="448"/>
      <c r="N12" s="448"/>
      <c r="O12" s="448"/>
      <c r="P12" s="448"/>
      <c r="Q12" s="448"/>
    </row>
    <row r="13" spans="1:17" ht="12.75">
      <c r="A13" s="220">
        <v>1</v>
      </c>
      <c r="B13" s="220">
        <v>2</v>
      </c>
      <c r="C13" s="220">
        <v>3</v>
      </c>
      <c r="D13" s="220">
        <v>4</v>
      </c>
      <c r="E13" s="221">
        <v>5</v>
      </c>
      <c r="F13" s="220">
        <v>6</v>
      </c>
      <c r="G13" s="220">
        <v>7</v>
      </c>
      <c r="H13" s="220">
        <v>8</v>
      </c>
      <c r="I13" s="220">
        <v>9</v>
      </c>
      <c r="J13" s="221">
        <v>10</v>
      </c>
      <c r="K13" s="220">
        <v>11</v>
      </c>
      <c r="L13" s="218" t="s">
        <v>259</v>
      </c>
      <c r="M13" s="220">
        <v>12</v>
      </c>
      <c r="N13" s="220">
        <v>13</v>
      </c>
      <c r="O13" s="220">
        <v>14</v>
      </c>
      <c r="P13" s="220">
        <v>15</v>
      </c>
      <c r="Q13" s="221">
        <v>16</v>
      </c>
    </row>
    <row r="14" spans="1:17" ht="12.75">
      <c r="A14" s="364" t="s">
        <v>135</v>
      </c>
      <c r="B14" s="365"/>
      <c r="C14" s="366"/>
      <c r="D14" s="367" t="s">
        <v>136</v>
      </c>
      <c r="E14" s="368">
        <v>5794400</v>
      </c>
      <c r="F14" s="369">
        <v>5794400</v>
      </c>
      <c r="G14" s="369">
        <v>4022800</v>
      </c>
      <c r="H14" s="369">
        <v>302900</v>
      </c>
      <c r="I14" s="369"/>
      <c r="J14" s="368">
        <v>95700</v>
      </c>
      <c r="K14" s="369"/>
      <c r="L14" s="369"/>
      <c r="M14" s="369">
        <v>95700</v>
      </c>
      <c r="N14" s="369"/>
      <c r="O14" s="369"/>
      <c r="P14" s="369"/>
      <c r="Q14" s="368">
        <v>5890100</v>
      </c>
    </row>
    <row r="15" spans="1:17" ht="12.75">
      <c r="A15" s="364" t="s">
        <v>137</v>
      </c>
      <c r="B15" s="365"/>
      <c r="C15" s="366"/>
      <c r="D15" s="367" t="s">
        <v>136</v>
      </c>
      <c r="E15" s="368">
        <v>5794400</v>
      </c>
      <c r="F15" s="369">
        <v>5794400</v>
      </c>
      <c r="G15" s="369">
        <v>4022800</v>
      </c>
      <c r="H15" s="369">
        <v>302900</v>
      </c>
      <c r="I15" s="369"/>
      <c r="J15" s="368">
        <v>95700</v>
      </c>
      <c r="K15" s="369"/>
      <c r="L15" s="369"/>
      <c r="M15" s="369">
        <v>95700</v>
      </c>
      <c r="N15" s="369"/>
      <c r="O15" s="369"/>
      <c r="P15" s="369"/>
      <c r="Q15" s="368">
        <v>5890100</v>
      </c>
    </row>
    <row r="16" spans="1:17" ht="63.75">
      <c r="A16" s="370" t="s">
        <v>341</v>
      </c>
      <c r="B16" s="370" t="s">
        <v>342</v>
      </c>
      <c r="C16" s="371" t="s">
        <v>343</v>
      </c>
      <c r="D16" s="372" t="s">
        <v>344</v>
      </c>
      <c r="E16" s="373">
        <v>5724900</v>
      </c>
      <c r="F16" s="374">
        <v>5724900</v>
      </c>
      <c r="G16" s="374">
        <v>4022800</v>
      </c>
      <c r="H16" s="374">
        <v>302900</v>
      </c>
      <c r="I16" s="374"/>
      <c r="J16" s="373">
        <v>95700</v>
      </c>
      <c r="K16" s="374"/>
      <c r="L16" s="374"/>
      <c r="M16" s="374">
        <v>95700</v>
      </c>
      <c r="N16" s="374"/>
      <c r="O16" s="374"/>
      <c r="P16" s="374"/>
      <c r="Q16" s="373">
        <v>5820600</v>
      </c>
    </row>
    <row r="17" spans="1:17" ht="25.5">
      <c r="A17" s="370" t="s">
        <v>138</v>
      </c>
      <c r="B17" s="370" t="s">
        <v>139</v>
      </c>
      <c r="C17" s="371" t="s">
        <v>140</v>
      </c>
      <c r="D17" s="372" t="s">
        <v>141</v>
      </c>
      <c r="E17" s="373">
        <v>60500</v>
      </c>
      <c r="F17" s="374">
        <v>60500</v>
      </c>
      <c r="G17" s="374"/>
      <c r="H17" s="374"/>
      <c r="I17" s="374"/>
      <c r="J17" s="373"/>
      <c r="K17" s="374"/>
      <c r="L17" s="374"/>
      <c r="M17" s="374"/>
      <c r="N17" s="374"/>
      <c r="O17" s="374"/>
      <c r="P17" s="374"/>
      <c r="Q17" s="373">
        <v>60500</v>
      </c>
    </row>
    <row r="18" spans="1:17" ht="25.5">
      <c r="A18" s="370" t="s">
        <v>143</v>
      </c>
      <c r="B18" s="370" t="s">
        <v>144</v>
      </c>
      <c r="C18" s="371" t="s">
        <v>145</v>
      </c>
      <c r="D18" s="372" t="s">
        <v>146</v>
      </c>
      <c r="E18" s="373">
        <v>9000</v>
      </c>
      <c r="F18" s="374">
        <v>9000</v>
      </c>
      <c r="G18" s="374"/>
      <c r="H18" s="374"/>
      <c r="I18" s="374"/>
      <c r="J18" s="373"/>
      <c r="K18" s="374"/>
      <c r="L18" s="374"/>
      <c r="M18" s="374"/>
      <c r="N18" s="374"/>
      <c r="O18" s="374"/>
      <c r="P18" s="374"/>
      <c r="Q18" s="373">
        <v>9000</v>
      </c>
    </row>
    <row r="19" spans="1:17" ht="25.5">
      <c r="A19" s="364" t="s">
        <v>269</v>
      </c>
      <c r="B19" s="365"/>
      <c r="C19" s="366"/>
      <c r="D19" s="367" t="s">
        <v>270</v>
      </c>
      <c r="E19" s="368">
        <v>14152320</v>
      </c>
      <c r="F19" s="369">
        <v>14152320</v>
      </c>
      <c r="G19" s="369">
        <v>1403000</v>
      </c>
      <c r="H19" s="369">
        <v>49900</v>
      </c>
      <c r="I19" s="369"/>
      <c r="J19" s="368">
        <v>4261722</v>
      </c>
      <c r="K19" s="369">
        <v>4256222</v>
      </c>
      <c r="L19" s="369">
        <v>4256222</v>
      </c>
      <c r="M19" s="369">
        <v>5500</v>
      </c>
      <c r="N19" s="369"/>
      <c r="O19" s="369"/>
      <c r="P19" s="369">
        <v>4256222</v>
      </c>
      <c r="Q19" s="368">
        <v>18414042</v>
      </c>
    </row>
    <row r="20" spans="1:17" ht="25.5">
      <c r="A20" s="364" t="s">
        <v>149</v>
      </c>
      <c r="B20" s="365"/>
      <c r="C20" s="366"/>
      <c r="D20" s="367" t="s">
        <v>270</v>
      </c>
      <c r="E20" s="368">
        <v>14152320</v>
      </c>
      <c r="F20" s="369">
        <v>14152320</v>
      </c>
      <c r="G20" s="369">
        <v>1403000</v>
      </c>
      <c r="H20" s="369">
        <v>49900</v>
      </c>
      <c r="I20" s="369"/>
      <c r="J20" s="368">
        <v>4261722</v>
      </c>
      <c r="K20" s="369">
        <v>4256222</v>
      </c>
      <c r="L20" s="369">
        <v>4256222</v>
      </c>
      <c r="M20" s="369">
        <v>5500</v>
      </c>
      <c r="N20" s="369"/>
      <c r="O20" s="369"/>
      <c r="P20" s="369">
        <v>4256222</v>
      </c>
      <c r="Q20" s="368">
        <v>18414042</v>
      </c>
    </row>
    <row r="21" spans="1:17" ht="25.5">
      <c r="A21" s="370" t="s">
        <v>150</v>
      </c>
      <c r="B21" s="370" t="s">
        <v>139</v>
      </c>
      <c r="C21" s="371" t="s">
        <v>140</v>
      </c>
      <c r="D21" s="372" t="s">
        <v>141</v>
      </c>
      <c r="E21" s="373">
        <v>280650</v>
      </c>
      <c r="F21" s="374">
        <v>280650</v>
      </c>
      <c r="G21" s="374"/>
      <c r="H21" s="374"/>
      <c r="I21" s="374"/>
      <c r="J21" s="373"/>
      <c r="K21" s="374"/>
      <c r="L21" s="374"/>
      <c r="M21" s="374"/>
      <c r="N21" s="374"/>
      <c r="O21" s="374"/>
      <c r="P21" s="374"/>
      <c r="Q21" s="373">
        <v>280650</v>
      </c>
    </row>
    <row r="22" spans="1:17" ht="25.5">
      <c r="A22" s="370" t="s">
        <v>345</v>
      </c>
      <c r="B22" s="370" t="s">
        <v>346</v>
      </c>
      <c r="C22" s="371" t="s">
        <v>347</v>
      </c>
      <c r="D22" s="372" t="s">
        <v>348</v>
      </c>
      <c r="E22" s="373">
        <v>8236980</v>
      </c>
      <c r="F22" s="374">
        <v>8236980</v>
      </c>
      <c r="G22" s="374"/>
      <c r="H22" s="374"/>
      <c r="I22" s="374"/>
      <c r="J22" s="373">
        <v>122850</v>
      </c>
      <c r="K22" s="374">
        <v>122850</v>
      </c>
      <c r="L22" s="374">
        <v>122850</v>
      </c>
      <c r="M22" s="374"/>
      <c r="N22" s="374"/>
      <c r="O22" s="374"/>
      <c r="P22" s="374">
        <v>122850</v>
      </c>
      <c r="Q22" s="373">
        <v>8359830</v>
      </c>
    </row>
    <row r="23" spans="1:17" ht="38.25">
      <c r="A23" s="370" t="s">
        <v>152</v>
      </c>
      <c r="B23" s="370" t="s">
        <v>153</v>
      </c>
      <c r="C23" s="371" t="s">
        <v>349</v>
      </c>
      <c r="D23" s="372" t="s">
        <v>154</v>
      </c>
      <c r="E23" s="373">
        <v>1904950</v>
      </c>
      <c r="F23" s="374">
        <v>1904950</v>
      </c>
      <c r="G23" s="374"/>
      <c r="H23" s="374"/>
      <c r="I23" s="374"/>
      <c r="J23" s="373"/>
      <c r="K23" s="374"/>
      <c r="L23" s="374"/>
      <c r="M23" s="374"/>
      <c r="N23" s="374"/>
      <c r="O23" s="374"/>
      <c r="P23" s="374"/>
      <c r="Q23" s="373">
        <v>1904950</v>
      </c>
    </row>
    <row r="24" spans="1:17" ht="25.5">
      <c r="A24" s="370" t="s">
        <v>385</v>
      </c>
      <c r="B24" s="370" t="s">
        <v>404</v>
      </c>
      <c r="C24" s="371" t="s">
        <v>387</v>
      </c>
      <c r="D24" s="372" t="s">
        <v>386</v>
      </c>
      <c r="E24" s="373">
        <v>1596940</v>
      </c>
      <c r="F24" s="374">
        <v>1596940</v>
      </c>
      <c r="G24" s="374"/>
      <c r="H24" s="374"/>
      <c r="I24" s="374"/>
      <c r="J24" s="373"/>
      <c r="K24" s="374"/>
      <c r="L24" s="374"/>
      <c r="M24" s="374"/>
      <c r="N24" s="374"/>
      <c r="O24" s="374"/>
      <c r="P24" s="374"/>
      <c r="Q24" s="373">
        <v>1596940</v>
      </c>
    </row>
    <row r="25" spans="1:17" ht="25.5">
      <c r="A25" s="370" t="s">
        <v>156</v>
      </c>
      <c r="B25" s="370" t="s">
        <v>157</v>
      </c>
      <c r="C25" s="371" t="s">
        <v>162</v>
      </c>
      <c r="D25" s="372" t="s">
        <v>158</v>
      </c>
      <c r="E25" s="373">
        <v>44300</v>
      </c>
      <c r="F25" s="374">
        <v>44300</v>
      </c>
      <c r="G25" s="374"/>
      <c r="H25" s="374"/>
      <c r="I25" s="374"/>
      <c r="J25" s="373"/>
      <c r="K25" s="374"/>
      <c r="L25" s="374"/>
      <c r="M25" s="374"/>
      <c r="N25" s="374"/>
      <c r="O25" s="374"/>
      <c r="P25" s="374"/>
      <c r="Q25" s="373">
        <v>44300</v>
      </c>
    </row>
    <row r="26" spans="1:17" ht="37.5" customHeight="1">
      <c r="A26" s="370" t="s">
        <v>160</v>
      </c>
      <c r="B26" s="370" t="s">
        <v>161</v>
      </c>
      <c r="C26" s="371" t="s">
        <v>162</v>
      </c>
      <c r="D26" s="372" t="s">
        <v>350</v>
      </c>
      <c r="E26" s="373">
        <v>1859000</v>
      </c>
      <c r="F26" s="374">
        <v>1859000</v>
      </c>
      <c r="G26" s="374">
        <v>1403000</v>
      </c>
      <c r="H26" s="374">
        <v>49900</v>
      </c>
      <c r="I26" s="374"/>
      <c r="J26" s="373">
        <v>5500</v>
      </c>
      <c r="K26" s="374"/>
      <c r="L26" s="374"/>
      <c r="M26" s="374">
        <v>5500</v>
      </c>
      <c r="N26" s="374"/>
      <c r="O26" s="374"/>
      <c r="P26" s="374"/>
      <c r="Q26" s="373">
        <v>1864500</v>
      </c>
    </row>
    <row r="27" spans="1:17" ht="38.25" customHeight="1" hidden="1">
      <c r="A27" s="370" t="s">
        <v>405</v>
      </c>
      <c r="B27" s="370" t="s">
        <v>208</v>
      </c>
      <c r="C27" s="371" t="s">
        <v>162</v>
      </c>
      <c r="D27" s="372" t="s">
        <v>362</v>
      </c>
      <c r="E27" s="373"/>
      <c r="F27" s="374"/>
      <c r="G27" s="374"/>
      <c r="H27" s="374"/>
      <c r="I27" s="374"/>
      <c r="J27" s="373"/>
      <c r="K27" s="374"/>
      <c r="L27" s="374"/>
      <c r="M27" s="374"/>
      <c r="N27" s="374"/>
      <c r="O27" s="374"/>
      <c r="P27" s="374"/>
      <c r="Q27" s="373">
        <v>0</v>
      </c>
    </row>
    <row r="28" spans="1:17" ht="25.5">
      <c r="A28" s="370" t="s">
        <v>442</v>
      </c>
      <c r="B28" s="370" t="s">
        <v>443</v>
      </c>
      <c r="C28" s="371" t="s">
        <v>352</v>
      </c>
      <c r="D28" s="372" t="s">
        <v>444</v>
      </c>
      <c r="E28" s="373">
        <v>90000</v>
      </c>
      <c r="F28" s="374">
        <v>90000</v>
      </c>
      <c r="G28" s="374"/>
      <c r="H28" s="374"/>
      <c r="I28" s="374"/>
      <c r="J28" s="373"/>
      <c r="K28" s="374"/>
      <c r="L28" s="374"/>
      <c r="M28" s="374"/>
      <c r="N28" s="374"/>
      <c r="O28" s="374"/>
      <c r="P28" s="374"/>
      <c r="Q28" s="373">
        <v>90000</v>
      </c>
    </row>
    <row r="29" spans="1:17" ht="25.5">
      <c r="A29" s="370" t="s">
        <v>180</v>
      </c>
      <c r="B29" s="370" t="s">
        <v>181</v>
      </c>
      <c r="C29" s="371" t="s">
        <v>182</v>
      </c>
      <c r="D29" s="372" t="s">
        <v>183</v>
      </c>
      <c r="E29" s="373">
        <v>45500</v>
      </c>
      <c r="F29" s="374">
        <v>45500</v>
      </c>
      <c r="G29" s="374"/>
      <c r="H29" s="374"/>
      <c r="I29" s="374"/>
      <c r="J29" s="373"/>
      <c r="K29" s="374"/>
      <c r="L29" s="374"/>
      <c r="M29" s="374"/>
      <c r="N29" s="374"/>
      <c r="O29" s="374"/>
      <c r="P29" s="374"/>
      <c r="Q29" s="373">
        <v>45500</v>
      </c>
    </row>
    <row r="30" spans="1:17" ht="51">
      <c r="A30" s="370" t="s">
        <v>429</v>
      </c>
      <c r="B30" s="370" t="s">
        <v>430</v>
      </c>
      <c r="C30" s="371" t="s">
        <v>145</v>
      </c>
      <c r="D30" s="372" t="s">
        <v>431</v>
      </c>
      <c r="E30" s="373"/>
      <c r="F30" s="374"/>
      <c r="G30" s="374"/>
      <c r="H30" s="374"/>
      <c r="I30" s="374"/>
      <c r="J30" s="373">
        <v>4133372</v>
      </c>
      <c r="K30" s="374">
        <v>4133372</v>
      </c>
      <c r="L30" s="374">
        <v>4133372</v>
      </c>
      <c r="M30" s="374"/>
      <c r="N30" s="374"/>
      <c r="O30" s="374"/>
      <c r="P30" s="374">
        <v>4133372</v>
      </c>
      <c r="Q30" s="373">
        <v>4133372</v>
      </c>
    </row>
    <row r="31" spans="1:17" ht="38.25">
      <c r="A31" s="370" t="s">
        <v>185</v>
      </c>
      <c r="B31" s="370" t="s">
        <v>186</v>
      </c>
      <c r="C31" s="371" t="s">
        <v>187</v>
      </c>
      <c r="D31" s="372" t="s">
        <v>188</v>
      </c>
      <c r="E31" s="373">
        <v>39000</v>
      </c>
      <c r="F31" s="374">
        <v>39000</v>
      </c>
      <c r="G31" s="374"/>
      <c r="H31" s="374"/>
      <c r="I31" s="374"/>
      <c r="J31" s="373"/>
      <c r="K31" s="374"/>
      <c r="L31" s="374"/>
      <c r="M31" s="374"/>
      <c r="N31" s="374"/>
      <c r="O31" s="374"/>
      <c r="P31" s="374"/>
      <c r="Q31" s="373">
        <v>39000</v>
      </c>
    </row>
    <row r="32" spans="1:17" ht="25.5">
      <c r="A32" s="370" t="s">
        <v>190</v>
      </c>
      <c r="B32" s="370" t="s">
        <v>191</v>
      </c>
      <c r="C32" s="371" t="s">
        <v>192</v>
      </c>
      <c r="D32" s="372" t="s">
        <v>193</v>
      </c>
      <c r="E32" s="373">
        <v>55000</v>
      </c>
      <c r="F32" s="374">
        <v>55000</v>
      </c>
      <c r="G32" s="374"/>
      <c r="H32" s="374"/>
      <c r="I32" s="374"/>
      <c r="J32" s="373"/>
      <c r="K32" s="374"/>
      <c r="L32" s="374"/>
      <c r="M32" s="374"/>
      <c r="N32" s="374"/>
      <c r="O32" s="374"/>
      <c r="P32" s="374"/>
      <c r="Q32" s="373">
        <v>55000</v>
      </c>
    </row>
    <row r="33" spans="1:17" ht="25.5">
      <c r="A33" s="426" t="s">
        <v>194</v>
      </c>
      <c r="B33" s="427"/>
      <c r="C33" s="428"/>
      <c r="D33" s="429" t="s">
        <v>195</v>
      </c>
      <c r="E33" s="430">
        <v>83729100</v>
      </c>
      <c r="F33" s="431">
        <v>83729100</v>
      </c>
      <c r="G33" s="431">
        <v>58868600</v>
      </c>
      <c r="H33" s="431">
        <v>6630340</v>
      </c>
      <c r="I33" s="431">
        <v>0</v>
      </c>
      <c r="J33" s="430">
        <v>2129378</v>
      </c>
      <c r="K33" s="431">
        <v>707378</v>
      </c>
      <c r="L33" s="431">
        <v>707378</v>
      </c>
      <c r="M33" s="431">
        <v>1422000</v>
      </c>
      <c r="N33" s="369">
        <v>72700</v>
      </c>
      <c r="O33" s="369">
        <v>5000</v>
      </c>
      <c r="P33" s="431">
        <v>707378</v>
      </c>
      <c r="Q33" s="368">
        <f>E33+J33</f>
        <v>85858478</v>
      </c>
    </row>
    <row r="34" spans="1:17" ht="25.5">
      <c r="A34" s="426" t="s">
        <v>196</v>
      </c>
      <c r="B34" s="427"/>
      <c r="C34" s="428"/>
      <c r="D34" s="429" t="s">
        <v>195</v>
      </c>
      <c r="E34" s="430">
        <v>83729100</v>
      </c>
      <c r="F34" s="431">
        <v>83729100</v>
      </c>
      <c r="G34" s="431">
        <v>58868600</v>
      </c>
      <c r="H34" s="431">
        <v>6630340</v>
      </c>
      <c r="I34" s="431">
        <v>0</v>
      </c>
      <c r="J34" s="430">
        <v>2129378</v>
      </c>
      <c r="K34" s="431">
        <v>707378</v>
      </c>
      <c r="L34" s="431">
        <v>707378</v>
      </c>
      <c r="M34" s="431">
        <v>1422000</v>
      </c>
      <c r="N34" s="369">
        <v>72700</v>
      </c>
      <c r="O34" s="369">
        <v>5000</v>
      </c>
      <c r="P34" s="431">
        <v>707378</v>
      </c>
      <c r="Q34" s="368">
        <f>E34+J34</f>
        <v>85858478</v>
      </c>
    </row>
    <row r="35" spans="1:17" ht="12.75">
      <c r="A35" s="432" t="s">
        <v>197</v>
      </c>
      <c r="B35" s="432" t="s">
        <v>198</v>
      </c>
      <c r="C35" s="433" t="s">
        <v>199</v>
      </c>
      <c r="D35" s="434" t="s">
        <v>200</v>
      </c>
      <c r="E35" s="440">
        <v>846000</v>
      </c>
      <c r="F35" s="441">
        <v>846000</v>
      </c>
      <c r="G35" s="441">
        <v>535000</v>
      </c>
      <c r="H35" s="441">
        <v>111800</v>
      </c>
      <c r="I35" s="441">
        <v>0</v>
      </c>
      <c r="J35" s="440">
        <v>15000</v>
      </c>
      <c r="K35" s="441">
        <v>0</v>
      </c>
      <c r="L35" s="441">
        <v>0</v>
      </c>
      <c r="M35" s="441">
        <v>15000</v>
      </c>
      <c r="N35" s="374"/>
      <c r="O35" s="374"/>
      <c r="P35" s="441">
        <v>0</v>
      </c>
      <c r="Q35" s="368">
        <f>E35+J35</f>
        <v>861000</v>
      </c>
    </row>
    <row r="36" spans="1:17" ht="51">
      <c r="A36" s="432" t="s">
        <v>201</v>
      </c>
      <c r="B36" s="432" t="s">
        <v>202</v>
      </c>
      <c r="C36" s="433" t="s">
        <v>203</v>
      </c>
      <c r="D36" s="434" t="s">
        <v>406</v>
      </c>
      <c r="E36" s="440">
        <v>71461760</v>
      </c>
      <c r="F36" s="441">
        <v>71461760</v>
      </c>
      <c r="G36" s="441">
        <v>50832000</v>
      </c>
      <c r="H36" s="441">
        <v>6122040</v>
      </c>
      <c r="I36" s="441">
        <v>0</v>
      </c>
      <c r="J36" s="440">
        <v>1827378</v>
      </c>
      <c r="K36" s="441">
        <v>537378</v>
      </c>
      <c r="L36" s="441">
        <v>537378</v>
      </c>
      <c r="M36" s="441">
        <v>1290000</v>
      </c>
      <c r="N36" s="374"/>
      <c r="O36" s="374"/>
      <c r="P36" s="441">
        <v>537378</v>
      </c>
      <c r="Q36" s="368">
        <f>E36+J36</f>
        <v>73289138</v>
      </c>
    </row>
    <row r="37" spans="1:17" ht="38.25">
      <c r="A37" s="370" t="s">
        <v>351</v>
      </c>
      <c r="B37" s="370" t="s">
        <v>352</v>
      </c>
      <c r="C37" s="371" t="s">
        <v>353</v>
      </c>
      <c r="D37" s="372" t="s">
        <v>407</v>
      </c>
      <c r="E37" s="373">
        <v>938700</v>
      </c>
      <c r="F37" s="374">
        <v>938700</v>
      </c>
      <c r="G37" s="374">
        <v>700000</v>
      </c>
      <c r="H37" s="374">
        <v>7000</v>
      </c>
      <c r="I37" s="374"/>
      <c r="J37" s="373"/>
      <c r="K37" s="374"/>
      <c r="L37" s="374"/>
      <c r="M37" s="374"/>
      <c r="N37" s="374"/>
      <c r="O37" s="374"/>
      <c r="P37" s="374"/>
      <c r="Q37" s="373">
        <v>938700</v>
      </c>
    </row>
    <row r="38" spans="1:17" ht="25.5">
      <c r="A38" s="370" t="s">
        <v>354</v>
      </c>
      <c r="B38" s="370" t="s">
        <v>355</v>
      </c>
      <c r="C38" s="371" t="s">
        <v>331</v>
      </c>
      <c r="D38" s="372" t="s">
        <v>408</v>
      </c>
      <c r="E38" s="373">
        <v>2265200</v>
      </c>
      <c r="F38" s="374">
        <v>2265200</v>
      </c>
      <c r="G38" s="374">
        <v>1760000</v>
      </c>
      <c r="H38" s="374">
        <v>52400</v>
      </c>
      <c r="I38" s="374"/>
      <c r="J38" s="373"/>
      <c r="K38" s="374"/>
      <c r="L38" s="374"/>
      <c r="M38" s="374"/>
      <c r="N38" s="374"/>
      <c r="O38" s="374"/>
      <c r="P38" s="374"/>
      <c r="Q38" s="373">
        <v>2265200</v>
      </c>
    </row>
    <row r="39" spans="1:17" ht="25.5">
      <c r="A39" s="370" t="s">
        <v>311</v>
      </c>
      <c r="B39" s="370" t="s">
        <v>330</v>
      </c>
      <c r="C39" s="371" t="s">
        <v>331</v>
      </c>
      <c r="D39" s="372" t="s">
        <v>310</v>
      </c>
      <c r="E39" s="373">
        <v>6642100</v>
      </c>
      <c r="F39" s="374">
        <v>6642100</v>
      </c>
      <c r="G39" s="374">
        <v>4056600</v>
      </c>
      <c r="H39" s="374">
        <v>329400</v>
      </c>
      <c r="I39" s="374"/>
      <c r="J39" s="373">
        <v>117000</v>
      </c>
      <c r="K39" s="374"/>
      <c r="L39" s="374"/>
      <c r="M39" s="374">
        <v>117000</v>
      </c>
      <c r="N39" s="374">
        <v>72700</v>
      </c>
      <c r="O39" s="374">
        <v>5000</v>
      </c>
      <c r="P39" s="374"/>
      <c r="Q39" s="373">
        <v>6759100</v>
      </c>
    </row>
    <row r="40" spans="1:17" ht="12.75">
      <c r="A40" s="370" t="s">
        <v>356</v>
      </c>
      <c r="B40" s="370" t="s">
        <v>357</v>
      </c>
      <c r="C40" s="371" t="s">
        <v>331</v>
      </c>
      <c r="D40" s="372" t="s">
        <v>358</v>
      </c>
      <c r="E40" s="373">
        <v>16290</v>
      </c>
      <c r="F40" s="374">
        <v>16290</v>
      </c>
      <c r="G40" s="374"/>
      <c r="H40" s="374"/>
      <c r="I40" s="374"/>
      <c r="J40" s="373"/>
      <c r="K40" s="374"/>
      <c r="L40" s="374"/>
      <c r="M40" s="374"/>
      <c r="N40" s="374"/>
      <c r="O40" s="374"/>
      <c r="P40" s="374"/>
      <c r="Q40" s="373">
        <v>16290</v>
      </c>
    </row>
    <row r="41" spans="1:17" ht="12.75">
      <c r="A41" s="370" t="s">
        <v>359</v>
      </c>
      <c r="B41" s="370" t="s">
        <v>360</v>
      </c>
      <c r="C41" s="371" t="s">
        <v>162</v>
      </c>
      <c r="D41" s="372" t="s">
        <v>361</v>
      </c>
      <c r="E41" s="373">
        <v>15850</v>
      </c>
      <c r="F41" s="374">
        <v>15850</v>
      </c>
      <c r="G41" s="374"/>
      <c r="H41" s="374"/>
      <c r="I41" s="374"/>
      <c r="J41" s="373"/>
      <c r="K41" s="374"/>
      <c r="L41" s="374"/>
      <c r="M41" s="374"/>
      <c r="N41" s="374"/>
      <c r="O41" s="374"/>
      <c r="P41" s="374"/>
      <c r="Q41" s="373">
        <v>15850</v>
      </c>
    </row>
    <row r="42" spans="1:17" ht="38.25">
      <c r="A42" s="370" t="s">
        <v>207</v>
      </c>
      <c r="B42" s="370" t="s">
        <v>208</v>
      </c>
      <c r="C42" s="371" t="s">
        <v>162</v>
      </c>
      <c r="D42" s="372" t="s">
        <v>362</v>
      </c>
      <c r="E42" s="373">
        <v>8000</v>
      </c>
      <c r="F42" s="374">
        <v>8000</v>
      </c>
      <c r="G42" s="374"/>
      <c r="H42" s="374"/>
      <c r="I42" s="374"/>
      <c r="J42" s="373"/>
      <c r="K42" s="374"/>
      <c r="L42" s="374"/>
      <c r="M42" s="374"/>
      <c r="N42" s="374"/>
      <c r="O42" s="374"/>
      <c r="P42" s="374"/>
      <c r="Q42" s="373">
        <v>8000</v>
      </c>
    </row>
    <row r="43" spans="1:17" ht="63.75">
      <c r="A43" s="370" t="s">
        <v>211</v>
      </c>
      <c r="B43" s="370" t="s">
        <v>212</v>
      </c>
      <c r="C43" s="371" t="s">
        <v>162</v>
      </c>
      <c r="D43" s="372" t="s">
        <v>213</v>
      </c>
      <c r="E43" s="373">
        <v>80000</v>
      </c>
      <c r="F43" s="374">
        <v>80000</v>
      </c>
      <c r="G43" s="374"/>
      <c r="H43" s="374"/>
      <c r="I43" s="374"/>
      <c r="J43" s="373"/>
      <c r="K43" s="374"/>
      <c r="L43" s="374"/>
      <c r="M43" s="374"/>
      <c r="N43" s="374"/>
      <c r="O43" s="374"/>
      <c r="P43" s="374"/>
      <c r="Q43" s="373">
        <v>80000</v>
      </c>
    </row>
    <row r="44" spans="1:17" ht="25.5">
      <c r="A44" s="370" t="s">
        <v>214</v>
      </c>
      <c r="B44" s="370" t="s">
        <v>215</v>
      </c>
      <c r="C44" s="371" t="s">
        <v>166</v>
      </c>
      <c r="D44" s="372" t="s">
        <v>216</v>
      </c>
      <c r="E44" s="373">
        <v>47500</v>
      </c>
      <c r="F44" s="374">
        <v>47500</v>
      </c>
      <c r="G44" s="374"/>
      <c r="H44" s="374"/>
      <c r="I44" s="374"/>
      <c r="J44" s="373"/>
      <c r="K44" s="374"/>
      <c r="L44" s="374"/>
      <c r="M44" s="374"/>
      <c r="N44" s="374"/>
      <c r="O44" s="374"/>
      <c r="P44" s="374"/>
      <c r="Q44" s="373">
        <v>47500</v>
      </c>
    </row>
    <row r="45" spans="1:17" ht="38.25">
      <c r="A45" s="370" t="s">
        <v>363</v>
      </c>
      <c r="B45" s="370" t="s">
        <v>332</v>
      </c>
      <c r="C45" s="371" t="s">
        <v>166</v>
      </c>
      <c r="D45" s="372" t="s">
        <v>454</v>
      </c>
      <c r="E45" s="373">
        <v>1407700</v>
      </c>
      <c r="F45" s="374">
        <v>1407700</v>
      </c>
      <c r="G45" s="374">
        <v>985000</v>
      </c>
      <c r="H45" s="374">
        <v>7700</v>
      </c>
      <c r="I45" s="374"/>
      <c r="J45" s="373"/>
      <c r="K45" s="374"/>
      <c r="L45" s="374"/>
      <c r="M45" s="374"/>
      <c r="N45" s="374"/>
      <c r="O45" s="374"/>
      <c r="P45" s="374"/>
      <c r="Q45" s="373">
        <v>1407700</v>
      </c>
    </row>
    <row r="46" spans="1:17" ht="12.75">
      <c r="A46" s="370" t="s">
        <v>409</v>
      </c>
      <c r="B46" s="370" t="s">
        <v>410</v>
      </c>
      <c r="C46" s="371" t="s">
        <v>411</v>
      </c>
      <c r="D46" s="372" t="s">
        <v>412</v>
      </c>
      <c r="E46" s="373"/>
      <c r="F46" s="374"/>
      <c r="G46" s="374"/>
      <c r="H46" s="374"/>
      <c r="I46" s="374"/>
      <c r="J46" s="373">
        <v>170000</v>
      </c>
      <c r="K46" s="374">
        <v>170000</v>
      </c>
      <c r="L46" s="374">
        <v>170000</v>
      </c>
      <c r="M46" s="374"/>
      <c r="N46" s="374"/>
      <c r="O46" s="374"/>
      <c r="P46" s="374">
        <v>170000</v>
      </c>
      <c r="Q46" s="373">
        <v>170000</v>
      </c>
    </row>
    <row r="47" spans="1:17" ht="38.25">
      <c r="A47" s="364" t="s">
        <v>218</v>
      </c>
      <c r="B47" s="365"/>
      <c r="C47" s="366"/>
      <c r="D47" s="367" t="s">
        <v>219</v>
      </c>
      <c r="E47" s="368">
        <v>9727240</v>
      </c>
      <c r="F47" s="369">
        <v>9727240</v>
      </c>
      <c r="G47" s="369">
        <v>6525000</v>
      </c>
      <c r="H47" s="369">
        <v>350000</v>
      </c>
      <c r="I47" s="369"/>
      <c r="J47" s="368">
        <v>821200</v>
      </c>
      <c r="K47" s="369">
        <v>71200</v>
      </c>
      <c r="L47" s="369">
        <v>71200</v>
      </c>
      <c r="M47" s="369">
        <v>750000</v>
      </c>
      <c r="N47" s="369"/>
      <c r="O47" s="369"/>
      <c r="P47" s="369">
        <v>71200</v>
      </c>
      <c r="Q47" s="368">
        <v>10548440</v>
      </c>
    </row>
    <row r="48" spans="1:17" ht="38.25">
      <c r="A48" s="364" t="s">
        <v>220</v>
      </c>
      <c r="B48" s="365"/>
      <c r="C48" s="366"/>
      <c r="D48" s="367" t="s">
        <v>219</v>
      </c>
      <c r="E48" s="368">
        <v>9727240</v>
      </c>
      <c r="F48" s="369">
        <v>9727240</v>
      </c>
      <c r="G48" s="369">
        <v>6525000</v>
      </c>
      <c r="H48" s="369">
        <v>350000</v>
      </c>
      <c r="I48" s="369"/>
      <c r="J48" s="368">
        <v>821200</v>
      </c>
      <c r="K48" s="369">
        <v>71200</v>
      </c>
      <c r="L48" s="369">
        <v>71200</v>
      </c>
      <c r="M48" s="369">
        <v>750000</v>
      </c>
      <c r="N48" s="369"/>
      <c r="O48" s="369"/>
      <c r="P48" s="369">
        <v>71200</v>
      </c>
      <c r="Q48" s="368">
        <v>10548440</v>
      </c>
    </row>
    <row r="49" spans="1:17" ht="25.5">
      <c r="A49" s="370" t="s">
        <v>222</v>
      </c>
      <c r="B49" s="370" t="s">
        <v>333</v>
      </c>
      <c r="C49" s="371" t="s">
        <v>223</v>
      </c>
      <c r="D49" s="372" t="s">
        <v>224</v>
      </c>
      <c r="E49" s="373">
        <v>910</v>
      </c>
      <c r="F49" s="374">
        <v>910</v>
      </c>
      <c r="G49" s="374"/>
      <c r="H49" s="374"/>
      <c r="I49" s="374"/>
      <c r="J49" s="373">
        <v>71200</v>
      </c>
      <c r="K49" s="374">
        <v>71200</v>
      </c>
      <c r="L49" s="374">
        <v>71200</v>
      </c>
      <c r="M49" s="374"/>
      <c r="N49" s="374"/>
      <c r="O49" s="374"/>
      <c r="P49" s="374">
        <v>71200</v>
      </c>
      <c r="Q49" s="373">
        <v>72110</v>
      </c>
    </row>
    <row r="50" spans="1:17" ht="25.5">
      <c r="A50" s="370" t="s">
        <v>225</v>
      </c>
      <c r="B50" s="370" t="s">
        <v>0</v>
      </c>
      <c r="C50" s="371" t="s">
        <v>226</v>
      </c>
      <c r="D50" s="372" t="s">
        <v>1</v>
      </c>
      <c r="E50" s="373">
        <v>100200</v>
      </c>
      <c r="F50" s="374">
        <v>100200</v>
      </c>
      <c r="G50" s="374"/>
      <c r="H50" s="374"/>
      <c r="I50" s="374"/>
      <c r="J50" s="373"/>
      <c r="K50" s="374"/>
      <c r="L50" s="374"/>
      <c r="M50" s="374"/>
      <c r="N50" s="374"/>
      <c r="O50" s="374"/>
      <c r="P50" s="374"/>
      <c r="Q50" s="373">
        <v>100200</v>
      </c>
    </row>
    <row r="51" spans="1:17" ht="38.25">
      <c r="A51" s="370" t="s">
        <v>2</v>
      </c>
      <c r="B51" s="370" t="s">
        <v>3</v>
      </c>
      <c r="C51" s="371" t="s">
        <v>226</v>
      </c>
      <c r="D51" s="372" t="s">
        <v>4</v>
      </c>
      <c r="E51" s="373">
        <v>44400</v>
      </c>
      <c r="F51" s="374">
        <v>44400</v>
      </c>
      <c r="G51" s="374"/>
      <c r="H51" s="374"/>
      <c r="I51" s="374"/>
      <c r="J51" s="373"/>
      <c r="K51" s="374"/>
      <c r="L51" s="374"/>
      <c r="M51" s="374"/>
      <c r="N51" s="374"/>
      <c r="O51" s="374"/>
      <c r="P51" s="374"/>
      <c r="Q51" s="373">
        <v>44400</v>
      </c>
    </row>
    <row r="52" spans="1:17" ht="25.5">
      <c r="A52" s="370" t="s">
        <v>31</v>
      </c>
      <c r="B52" s="370" t="s">
        <v>32</v>
      </c>
      <c r="C52" s="371" t="s">
        <v>223</v>
      </c>
      <c r="D52" s="372" t="s">
        <v>33</v>
      </c>
      <c r="E52" s="373">
        <v>14100</v>
      </c>
      <c r="F52" s="374">
        <v>14100</v>
      </c>
      <c r="G52" s="374"/>
      <c r="H52" s="374"/>
      <c r="I52" s="374"/>
      <c r="J52" s="373"/>
      <c r="K52" s="374"/>
      <c r="L52" s="374"/>
      <c r="M52" s="374"/>
      <c r="N52" s="374"/>
      <c r="O52" s="374"/>
      <c r="P52" s="374"/>
      <c r="Q52" s="373">
        <v>14100</v>
      </c>
    </row>
    <row r="53" spans="1:17" ht="51">
      <c r="A53" s="370" t="s">
        <v>34</v>
      </c>
      <c r="B53" s="370" t="s">
        <v>334</v>
      </c>
      <c r="C53" s="371" t="s">
        <v>202</v>
      </c>
      <c r="D53" s="372" t="s">
        <v>312</v>
      </c>
      <c r="E53" s="373">
        <v>9017100</v>
      </c>
      <c r="F53" s="374">
        <v>9017100</v>
      </c>
      <c r="G53" s="374">
        <v>6525000</v>
      </c>
      <c r="H53" s="374">
        <v>350000</v>
      </c>
      <c r="I53" s="374"/>
      <c r="J53" s="373">
        <v>750000</v>
      </c>
      <c r="K53" s="374"/>
      <c r="L53" s="374"/>
      <c r="M53" s="374">
        <v>750000</v>
      </c>
      <c r="N53" s="374"/>
      <c r="O53" s="374"/>
      <c r="P53" s="374"/>
      <c r="Q53" s="373">
        <v>9767100</v>
      </c>
    </row>
    <row r="54" spans="1:17" ht="76.5">
      <c r="A54" s="370" t="s">
        <v>239</v>
      </c>
      <c r="B54" s="370" t="s">
        <v>35</v>
      </c>
      <c r="C54" s="371" t="s">
        <v>198</v>
      </c>
      <c r="D54" s="372" t="s">
        <v>240</v>
      </c>
      <c r="E54" s="373">
        <v>305000</v>
      </c>
      <c r="F54" s="374">
        <v>305000</v>
      </c>
      <c r="G54" s="374"/>
      <c r="H54" s="374"/>
      <c r="I54" s="374"/>
      <c r="J54" s="373"/>
      <c r="K54" s="374"/>
      <c r="L54" s="374"/>
      <c r="M54" s="374"/>
      <c r="N54" s="374"/>
      <c r="O54" s="374"/>
      <c r="P54" s="374"/>
      <c r="Q54" s="373">
        <v>305000</v>
      </c>
    </row>
    <row r="55" spans="1:17" ht="76.5">
      <c r="A55" s="370" t="s">
        <v>242</v>
      </c>
      <c r="B55" s="370" t="s">
        <v>36</v>
      </c>
      <c r="C55" s="371" t="s">
        <v>179</v>
      </c>
      <c r="D55" s="372" t="s">
        <v>37</v>
      </c>
      <c r="E55" s="373">
        <v>146830</v>
      </c>
      <c r="F55" s="374">
        <v>146830</v>
      </c>
      <c r="G55" s="374"/>
      <c r="H55" s="374"/>
      <c r="I55" s="374"/>
      <c r="J55" s="373"/>
      <c r="K55" s="374"/>
      <c r="L55" s="374"/>
      <c r="M55" s="374"/>
      <c r="N55" s="374"/>
      <c r="O55" s="374"/>
      <c r="P55" s="374"/>
      <c r="Q55" s="373">
        <v>146830</v>
      </c>
    </row>
    <row r="56" spans="1:17" ht="38.25">
      <c r="A56" s="370" t="s">
        <v>246</v>
      </c>
      <c r="B56" s="370" t="s">
        <v>38</v>
      </c>
      <c r="C56" s="371" t="s">
        <v>223</v>
      </c>
      <c r="D56" s="372" t="s">
        <v>39</v>
      </c>
      <c r="E56" s="373">
        <v>98700</v>
      </c>
      <c r="F56" s="374">
        <v>98700</v>
      </c>
      <c r="G56" s="374"/>
      <c r="H56" s="374"/>
      <c r="I56" s="374"/>
      <c r="J56" s="373"/>
      <c r="K56" s="374"/>
      <c r="L56" s="374"/>
      <c r="M56" s="374"/>
      <c r="N56" s="374"/>
      <c r="O56" s="374"/>
      <c r="P56" s="374"/>
      <c r="Q56" s="373">
        <v>98700</v>
      </c>
    </row>
    <row r="57" spans="1:17" ht="38.25">
      <c r="A57" s="364" t="s">
        <v>40</v>
      </c>
      <c r="B57" s="365"/>
      <c r="C57" s="366"/>
      <c r="D57" s="367" t="s">
        <v>41</v>
      </c>
      <c r="E57" s="368">
        <v>8228700</v>
      </c>
      <c r="F57" s="369">
        <v>8228700</v>
      </c>
      <c r="G57" s="369">
        <v>5952000</v>
      </c>
      <c r="H57" s="369">
        <v>728700</v>
      </c>
      <c r="I57" s="369"/>
      <c r="J57" s="368">
        <v>141000</v>
      </c>
      <c r="K57" s="369"/>
      <c r="L57" s="369"/>
      <c r="M57" s="369">
        <v>116000</v>
      </c>
      <c r="N57" s="369">
        <v>25000</v>
      </c>
      <c r="O57" s="369"/>
      <c r="P57" s="369">
        <v>25000</v>
      </c>
      <c r="Q57" s="368">
        <v>8369700</v>
      </c>
    </row>
    <row r="58" spans="1:17" ht="38.25">
      <c r="A58" s="364" t="s">
        <v>42</v>
      </c>
      <c r="B58" s="365"/>
      <c r="C58" s="366"/>
      <c r="D58" s="367" t="s">
        <v>41</v>
      </c>
      <c r="E58" s="368">
        <v>8228700</v>
      </c>
      <c r="F58" s="369">
        <v>8228700</v>
      </c>
      <c r="G58" s="369">
        <v>5952000</v>
      </c>
      <c r="H58" s="369">
        <v>728700</v>
      </c>
      <c r="I58" s="369"/>
      <c r="J58" s="368">
        <v>141000</v>
      </c>
      <c r="K58" s="369"/>
      <c r="L58" s="369"/>
      <c r="M58" s="369">
        <v>116000</v>
      </c>
      <c r="N58" s="369">
        <v>25000</v>
      </c>
      <c r="O58" s="369"/>
      <c r="P58" s="369">
        <v>25000</v>
      </c>
      <c r="Q58" s="368">
        <v>8369700</v>
      </c>
    </row>
    <row r="59" spans="1:17" ht="25.5">
      <c r="A59" s="370" t="s">
        <v>43</v>
      </c>
      <c r="B59" s="370" t="s">
        <v>44</v>
      </c>
      <c r="C59" s="371" t="s">
        <v>353</v>
      </c>
      <c r="D59" s="372" t="s">
        <v>413</v>
      </c>
      <c r="E59" s="373">
        <v>1603000</v>
      </c>
      <c r="F59" s="374">
        <v>1603000</v>
      </c>
      <c r="G59" s="374">
        <v>1135000</v>
      </c>
      <c r="H59" s="374">
        <v>178000</v>
      </c>
      <c r="I59" s="374"/>
      <c r="J59" s="373">
        <v>75000</v>
      </c>
      <c r="K59" s="374"/>
      <c r="L59" s="374"/>
      <c r="M59" s="374">
        <v>75000</v>
      </c>
      <c r="N59" s="374">
        <v>25000</v>
      </c>
      <c r="O59" s="374"/>
      <c r="P59" s="374"/>
      <c r="Q59" s="373">
        <v>1678000</v>
      </c>
    </row>
    <row r="60" spans="1:17" ht="12.75">
      <c r="A60" s="370" t="s">
        <v>45</v>
      </c>
      <c r="B60" s="370" t="s">
        <v>46</v>
      </c>
      <c r="C60" s="371" t="s">
        <v>47</v>
      </c>
      <c r="D60" s="372" t="s">
        <v>48</v>
      </c>
      <c r="E60" s="373">
        <v>4777500</v>
      </c>
      <c r="F60" s="374">
        <v>4777500</v>
      </c>
      <c r="G60" s="374">
        <v>3676000</v>
      </c>
      <c r="H60" s="374">
        <v>221900</v>
      </c>
      <c r="I60" s="374"/>
      <c r="J60" s="373">
        <v>42000</v>
      </c>
      <c r="K60" s="374"/>
      <c r="L60" s="374"/>
      <c r="M60" s="374">
        <v>17000</v>
      </c>
      <c r="N60" s="374"/>
      <c r="O60" s="374"/>
      <c r="P60" s="374">
        <v>25000</v>
      </c>
      <c r="Q60" s="373">
        <v>4819500</v>
      </c>
    </row>
    <row r="61" spans="1:17" ht="38.25">
      <c r="A61" s="370" t="s">
        <v>49</v>
      </c>
      <c r="B61" s="370" t="s">
        <v>50</v>
      </c>
      <c r="C61" s="371" t="s">
        <v>51</v>
      </c>
      <c r="D61" s="372" t="s">
        <v>52</v>
      </c>
      <c r="E61" s="373">
        <v>1503800</v>
      </c>
      <c r="F61" s="374">
        <v>1503800</v>
      </c>
      <c r="G61" s="374">
        <v>881000</v>
      </c>
      <c r="H61" s="374">
        <v>321100</v>
      </c>
      <c r="I61" s="374"/>
      <c r="J61" s="373">
        <v>24000</v>
      </c>
      <c r="K61" s="374"/>
      <c r="L61" s="374"/>
      <c r="M61" s="374">
        <v>24000</v>
      </c>
      <c r="N61" s="374"/>
      <c r="O61" s="374"/>
      <c r="P61" s="374"/>
      <c r="Q61" s="373">
        <v>1527800</v>
      </c>
    </row>
    <row r="62" spans="1:17" ht="25.5">
      <c r="A62" s="370" t="s">
        <v>53</v>
      </c>
      <c r="B62" s="370" t="s">
        <v>54</v>
      </c>
      <c r="C62" s="371" t="s">
        <v>55</v>
      </c>
      <c r="D62" s="372" t="s">
        <v>56</v>
      </c>
      <c r="E62" s="373">
        <v>344400</v>
      </c>
      <c r="F62" s="374">
        <v>344400</v>
      </c>
      <c r="G62" s="374">
        <v>260000</v>
      </c>
      <c r="H62" s="374">
        <v>7700</v>
      </c>
      <c r="I62" s="374"/>
      <c r="J62" s="373"/>
      <c r="K62" s="374"/>
      <c r="L62" s="374"/>
      <c r="M62" s="374"/>
      <c r="N62" s="374"/>
      <c r="O62" s="374"/>
      <c r="P62" s="374"/>
      <c r="Q62" s="373">
        <v>344400</v>
      </c>
    </row>
    <row r="63" spans="1:17" ht="25.5">
      <c r="A63" s="364" t="s">
        <v>57</v>
      </c>
      <c r="B63" s="365"/>
      <c r="C63" s="366"/>
      <c r="D63" s="367" t="s">
        <v>26</v>
      </c>
      <c r="E63" s="368">
        <f>E65+E66+E67+E73</f>
        <v>9382100</v>
      </c>
      <c r="F63" s="444">
        <f>F65+F66+F67+F73</f>
        <v>9332100</v>
      </c>
      <c r="G63" s="369"/>
      <c r="H63" s="369"/>
      <c r="I63" s="369"/>
      <c r="J63" s="368"/>
      <c r="K63" s="369"/>
      <c r="L63" s="369"/>
      <c r="M63" s="369"/>
      <c r="N63" s="369"/>
      <c r="O63" s="369"/>
      <c r="P63" s="369"/>
      <c r="Q63" s="368">
        <f aca="true" t="shared" si="0" ref="Q63:Q68">E63+J63</f>
        <v>9382100</v>
      </c>
    </row>
    <row r="64" spans="1:17" ht="51">
      <c r="A64" s="364" t="s">
        <v>249</v>
      </c>
      <c r="B64" s="365"/>
      <c r="C64" s="366"/>
      <c r="D64" s="367" t="s">
        <v>248</v>
      </c>
      <c r="E64" s="368">
        <f>E65+E66+E67+E73</f>
        <v>9382100</v>
      </c>
      <c r="F64" s="444">
        <f>F65+F66+F67+F73</f>
        <v>9332100</v>
      </c>
      <c r="G64" s="369"/>
      <c r="H64" s="369"/>
      <c r="I64" s="369"/>
      <c r="J64" s="368"/>
      <c r="K64" s="369"/>
      <c r="L64" s="369"/>
      <c r="M64" s="369"/>
      <c r="N64" s="369"/>
      <c r="O64" s="369"/>
      <c r="P64" s="369"/>
      <c r="Q64" s="368">
        <f t="shared" si="0"/>
        <v>9382100</v>
      </c>
    </row>
    <row r="65" spans="1:17" ht="12.75">
      <c r="A65" s="370" t="s">
        <v>58</v>
      </c>
      <c r="B65" s="370" t="s">
        <v>59</v>
      </c>
      <c r="C65" s="371" t="s">
        <v>140</v>
      </c>
      <c r="D65" s="372" t="s">
        <v>60</v>
      </c>
      <c r="E65" s="373">
        <v>50000</v>
      </c>
      <c r="F65" s="374"/>
      <c r="G65" s="374"/>
      <c r="H65" s="374"/>
      <c r="I65" s="374"/>
      <c r="J65" s="373"/>
      <c r="K65" s="374"/>
      <c r="L65" s="374"/>
      <c r="M65" s="374"/>
      <c r="N65" s="374"/>
      <c r="O65" s="374"/>
      <c r="P65" s="374"/>
      <c r="Q65" s="368">
        <f t="shared" si="0"/>
        <v>50000</v>
      </c>
    </row>
    <row r="66" spans="1:17" ht="63.75">
      <c r="A66" s="370" t="s">
        <v>414</v>
      </c>
      <c r="B66" s="370" t="s">
        <v>415</v>
      </c>
      <c r="C66" s="371" t="s">
        <v>139</v>
      </c>
      <c r="D66" s="372" t="s">
        <v>416</v>
      </c>
      <c r="E66" s="373">
        <v>75600</v>
      </c>
      <c r="F66" s="374">
        <v>75600</v>
      </c>
      <c r="G66" s="374"/>
      <c r="H66" s="374"/>
      <c r="I66" s="374"/>
      <c r="J66" s="373"/>
      <c r="K66" s="374"/>
      <c r="L66" s="374"/>
      <c r="M66" s="374"/>
      <c r="N66" s="374"/>
      <c r="O66" s="374"/>
      <c r="P66" s="374"/>
      <c r="Q66" s="368">
        <f t="shared" si="0"/>
        <v>75600</v>
      </c>
    </row>
    <row r="67" spans="1:17" ht="12.75">
      <c r="A67" s="370" t="s">
        <v>61</v>
      </c>
      <c r="B67" s="370" t="s">
        <v>62</v>
      </c>
      <c r="C67" s="371" t="s">
        <v>139</v>
      </c>
      <c r="D67" s="372" t="s">
        <v>301</v>
      </c>
      <c r="E67" s="440">
        <v>7756500</v>
      </c>
      <c r="F67" s="441">
        <v>7756500</v>
      </c>
      <c r="G67" s="374"/>
      <c r="H67" s="374"/>
      <c r="I67" s="374"/>
      <c r="J67" s="373"/>
      <c r="K67" s="374"/>
      <c r="L67" s="374"/>
      <c r="M67" s="374"/>
      <c r="N67" s="374"/>
      <c r="O67" s="374"/>
      <c r="P67" s="374"/>
      <c r="Q67" s="368">
        <f t="shared" si="0"/>
        <v>7756500</v>
      </c>
    </row>
    <row r="68" spans="1:17" ht="38.25">
      <c r="A68" s="375"/>
      <c r="B68" s="375"/>
      <c r="C68" s="376"/>
      <c r="D68" s="300" t="s">
        <v>390</v>
      </c>
      <c r="E68" s="323">
        <f>F68</f>
        <v>7010400</v>
      </c>
      <c r="F68" s="324">
        <v>7010400</v>
      </c>
      <c r="G68" s="321"/>
      <c r="H68" s="321"/>
      <c r="I68" s="321"/>
      <c r="J68" s="322"/>
      <c r="K68" s="321"/>
      <c r="L68" s="321"/>
      <c r="M68" s="321"/>
      <c r="N68" s="321"/>
      <c r="O68" s="321"/>
      <c r="P68" s="321"/>
      <c r="Q68" s="368">
        <f t="shared" si="0"/>
        <v>7010400</v>
      </c>
    </row>
    <row r="69" spans="1:17" ht="51">
      <c r="A69" s="375"/>
      <c r="B69" s="375"/>
      <c r="C69" s="376"/>
      <c r="D69" s="300" t="s">
        <v>422</v>
      </c>
      <c r="E69" s="323">
        <f>F69</f>
        <v>615000</v>
      </c>
      <c r="F69" s="324">
        <v>615000</v>
      </c>
      <c r="G69" s="321"/>
      <c r="H69" s="321"/>
      <c r="I69" s="321"/>
      <c r="J69" s="322"/>
      <c r="K69" s="321"/>
      <c r="L69" s="321"/>
      <c r="M69" s="321"/>
      <c r="N69" s="321"/>
      <c r="O69" s="321"/>
      <c r="P69" s="321"/>
      <c r="Q69" s="373">
        <f>E69</f>
        <v>615000</v>
      </c>
    </row>
    <row r="70" spans="1:17" ht="63.75">
      <c r="A70" s="375"/>
      <c r="B70" s="375"/>
      <c r="C70" s="376"/>
      <c r="D70" s="377" t="s">
        <v>418</v>
      </c>
      <c r="E70" s="378">
        <v>34600</v>
      </c>
      <c r="F70" s="379">
        <v>34600</v>
      </c>
      <c r="G70" s="380"/>
      <c r="H70" s="380"/>
      <c r="I70" s="380"/>
      <c r="J70" s="381"/>
      <c r="K70" s="380"/>
      <c r="L70" s="380"/>
      <c r="M70" s="380"/>
      <c r="N70" s="380"/>
      <c r="O70" s="380"/>
      <c r="P70" s="380"/>
      <c r="Q70" s="373">
        <f>E70</f>
        <v>34600</v>
      </c>
    </row>
    <row r="71" spans="1:17" ht="38.25">
      <c r="A71" s="375"/>
      <c r="B71" s="375"/>
      <c r="C71" s="376"/>
      <c r="D71" s="377" t="s">
        <v>419</v>
      </c>
      <c r="E71" s="378">
        <v>56500</v>
      </c>
      <c r="F71" s="379">
        <v>56500</v>
      </c>
      <c r="G71" s="380"/>
      <c r="H71" s="380"/>
      <c r="I71" s="380"/>
      <c r="J71" s="381"/>
      <c r="K71" s="380"/>
      <c r="L71" s="380"/>
      <c r="M71" s="380"/>
      <c r="N71" s="380"/>
      <c r="O71" s="380"/>
      <c r="P71" s="380"/>
      <c r="Q71" s="373">
        <f>E71</f>
        <v>56500</v>
      </c>
    </row>
    <row r="72" spans="1:17" ht="25.5">
      <c r="A72" s="375"/>
      <c r="B72" s="375"/>
      <c r="C72" s="376"/>
      <c r="D72" s="379" t="s">
        <v>462</v>
      </c>
      <c r="E72" s="378">
        <v>40000</v>
      </c>
      <c r="F72" s="379">
        <v>40000</v>
      </c>
      <c r="G72" s="380"/>
      <c r="H72" s="380"/>
      <c r="I72" s="380"/>
      <c r="J72" s="381"/>
      <c r="K72" s="380"/>
      <c r="L72" s="380"/>
      <c r="M72" s="380"/>
      <c r="N72" s="380"/>
      <c r="O72" s="380"/>
      <c r="P72" s="380"/>
      <c r="Q72" s="373">
        <f>E72</f>
        <v>40000</v>
      </c>
    </row>
    <row r="73" spans="1:17" ht="38.25">
      <c r="A73" s="375" t="s">
        <v>64</v>
      </c>
      <c r="B73" s="375" t="s">
        <v>65</v>
      </c>
      <c r="C73" s="376" t="s">
        <v>139</v>
      </c>
      <c r="D73" s="382" t="s">
        <v>66</v>
      </c>
      <c r="E73" s="381">
        <v>1500000</v>
      </c>
      <c r="F73" s="380">
        <v>1500000</v>
      </c>
      <c r="G73" s="380"/>
      <c r="H73" s="380"/>
      <c r="I73" s="380"/>
      <c r="J73" s="381"/>
      <c r="K73" s="380"/>
      <c r="L73" s="380"/>
      <c r="M73" s="380"/>
      <c r="N73" s="380"/>
      <c r="O73" s="380"/>
      <c r="P73" s="380"/>
      <c r="Q73" s="381">
        <v>1500000</v>
      </c>
    </row>
    <row r="74" spans="1:17" ht="12.75">
      <c r="A74" s="383" t="s">
        <v>16</v>
      </c>
      <c r="B74" s="383" t="s">
        <v>16</v>
      </c>
      <c r="C74" s="384" t="s">
        <v>16</v>
      </c>
      <c r="D74" s="385" t="s">
        <v>17</v>
      </c>
      <c r="E74" s="430">
        <f aca="true" t="shared" si="1" ref="E74:Q74">E14+E19+E33+E47+E57+E63</f>
        <v>131013860</v>
      </c>
      <c r="F74" s="430">
        <f t="shared" si="1"/>
        <v>130963860</v>
      </c>
      <c r="G74" s="430">
        <f t="shared" si="1"/>
        <v>76771400</v>
      </c>
      <c r="H74" s="430">
        <f t="shared" si="1"/>
        <v>8061840</v>
      </c>
      <c r="I74" s="430">
        <f t="shared" si="1"/>
        <v>0</v>
      </c>
      <c r="J74" s="430">
        <f t="shared" si="1"/>
        <v>7449000</v>
      </c>
      <c r="K74" s="430">
        <f t="shared" si="1"/>
        <v>5034800</v>
      </c>
      <c r="L74" s="430">
        <f t="shared" si="1"/>
        <v>5034800</v>
      </c>
      <c r="M74" s="430">
        <f t="shared" si="1"/>
        <v>2389200</v>
      </c>
      <c r="N74" s="430">
        <f t="shared" si="1"/>
        <v>97700</v>
      </c>
      <c r="O74" s="430">
        <f t="shared" si="1"/>
        <v>5000</v>
      </c>
      <c r="P74" s="430">
        <f t="shared" si="1"/>
        <v>5059800</v>
      </c>
      <c r="Q74" s="430">
        <f t="shared" si="1"/>
        <v>138462860</v>
      </c>
    </row>
    <row r="75" spans="5:17" ht="12.75"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</row>
    <row r="77" spans="2:9" ht="12.75">
      <c r="B77" s="320" t="s">
        <v>399</v>
      </c>
      <c r="I77" s="320" t="s">
        <v>400</v>
      </c>
    </row>
  </sheetData>
  <sheetProtection/>
  <mergeCells count="24">
    <mergeCell ref="E9:I9"/>
    <mergeCell ref="J9:P9"/>
    <mergeCell ref="A9:A12"/>
    <mergeCell ref="B9:B12"/>
    <mergeCell ref="N2:P3"/>
    <mergeCell ref="L10:L12"/>
    <mergeCell ref="K10:K12"/>
    <mergeCell ref="M10:M12"/>
    <mergeCell ref="N10:O10"/>
    <mergeCell ref="P10:P12"/>
    <mergeCell ref="N11:N12"/>
    <mergeCell ref="O11:O12"/>
    <mergeCell ref="A5:Q5"/>
    <mergeCell ref="A6:Q6"/>
    <mergeCell ref="C9:C12"/>
    <mergeCell ref="D9:D12"/>
    <mergeCell ref="Q9:Q12"/>
    <mergeCell ref="E10:E12"/>
    <mergeCell ref="F10:F12"/>
    <mergeCell ref="G10:H10"/>
    <mergeCell ref="I10:I12"/>
    <mergeCell ref="J10:J12"/>
    <mergeCell ref="G11:G12"/>
    <mergeCell ref="H11:H12"/>
  </mergeCells>
  <printOptions/>
  <pageMargins left="0.25" right="0.27" top="0.3" bottom="0.45" header="0.28" footer="0.41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view="pageBreakPreview" zoomScaleSheetLayoutView="100" zoomScalePageLayoutView="0" workbookViewId="0" topLeftCell="C8">
      <selection activeCell="K11" sqref="K11"/>
    </sheetView>
  </sheetViews>
  <sheetFormatPr defaultColWidth="10.66015625" defaultRowHeight="12.75"/>
  <cols>
    <col min="1" max="3" width="14" style="170" customWidth="1"/>
    <col min="4" max="4" width="47.5" style="170" customWidth="1"/>
    <col min="5" max="5" width="11.16015625" style="170" bestFit="1" customWidth="1"/>
    <col min="6" max="7" width="10.83203125" style="170" bestFit="1" customWidth="1"/>
    <col min="8" max="8" width="11.16015625" style="170" bestFit="1" customWidth="1"/>
    <col min="9" max="12" width="10.83203125" style="170" bestFit="1" customWidth="1"/>
    <col min="13" max="13" width="11.16015625" style="170" bestFit="1" customWidth="1"/>
    <col min="14" max="15" width="10.83203125" style="170" bestFit="1" customWidth="1"/>
    <col min="16" max="16" width="11.16015625" style="170" bestFit="1" customWidth="1"/>
    <col min="17" max="16384" width="10.66015625" style="170" customWidth="1"/>
  </cols>
  <sheetData>
    <row r="1" ht="22.5" customHeight="1"/>
    <row r="2" spans="1:16" ht="12.75">
      <c r="A2" s="170" t="s">
        <v>261</v>
      </c>
      <c r="M2" s="465" t="s">
        <v>277</v>
      </c>
      <c r="N2" s="465"/>
      <c r="O2" s="465"/>
      <c r="P2" s="465"/>
    </row>
    <row r="3" spans="13:16" ht="1.5" customHeight="1">
      <c r="M3" s="465"/>
      <c r="N3" s="465"/>
      <c r="O3" s="465"/>
      <c r="P3" s="465"/>
    </row>
    <row r="4" ht="12.75" hidden="1">
      <c r="M4" s="202"/>
    </row>
    <row r="5" spans="12:16" ht="12.75">
      <c r="L5" s="464" t="s">
        <v>425</v>
      </c>
      <c r="M5" s="464"/>
      <c r="N5" s="464"/>
      <c r="O5" s="464"/>
      <c r="P5" s="464"/>
    </row>
    <row r="6" spans="12:16" ht="12.75">
      <c r="L6" s="464"/>
      <c r="M6" s="464"/>
      <c r="N6" s="464"/>
      <c r="O6" s="464"/>
      <c r="P6" s="464"/>
    </row>
    <row r="7" spans="12:16" ht="12.75">
      <c r="L7" s="464"/>
      <c r="M7" s="464"/>
      <c r="N7" s="464"/>
      <c r="O7" s="464"/>
      <c r="P7" s="464"/>
    </row>
    <row r="8" spans="12:16" ht="30" customHeight="1">
      <c r="L8" s="464"/>
      <c r="M8" s="464"/>
      <c r="N8" s="464"/>
      <c r="O8" s="464"/>
      <c r="P8" s="464"/>
    </row>
    <row r="9" spans="1:16" ht="20.25">
      <c r="A9" s="466" t="s">
        <v>366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</row>
    <row r="10" spans="1:16" ht="12.75">
      <c r="A10" s="468"/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</row>
    <row r="11" spans="1:16" ht="12.75">
      <c r="A11" s="238" t="s">
        <v>367</v>
      </c>
      <c r="B11" s="238"/>
      <c r="P11" s="171" t="s">
        <v>262</v>
      </c>
    </row>
    <row r="12" spans="1:16" ht="12.75">
      <c r="A12" s="463" t="s">
        <v>125</v>
      </c>
      <c r="B12" s="463" t="s">
        <v>126</v>
      </c>
      <c r="C12" s="463" t="s">
        <v>127</v>
      </c>
      <c r="D12" s="462" t="s">
        <v>128</v>
      </c>
      <c r="E12" s="462" t="s">
        <v>263</v>
      </c>
      <c r="F12" s="462"/>
      <c r="G12" s="462"/>
      <c r="H12" s="462"/>
      <c r="I12" s="462" t="s">
        <v>264</v>
      </c>
      <c r="J12" s="462"/>
      <c r="K12" s="462"/>
      <c r="L12" s="462"/>
      <c r="M12" s="461" t="s">
        <v>265</v>
      </c>
      <c r="N12" s="462"/>
      <c r="O12" s="462"/>
      <c r="P12" s="462"/>
    </row>
    <row r="13" spans="1:16" ht="12.75">
      <c r="A13" s="462"/>
      <c r="B13" s="462"/>
      <c r="C13" s="462"/>
      <c r="D13" s="462"/>
      <c r="E13" s="462" t="s">
        <v>132</v>
      </c>
      <c r="F13" s="462" t="s">
        <v>133</v>
      </c>
      <c r="G13" s="1" t="s">
        <v>266</v>
      </c>
      <c r="H13" s="461" t="s">
        <v>267</v>
      </c>
      <c r="I13" s="462" t="s">
        <v>132</v>
      </c>
      <c r="J13" s="462" t="s">
        <v>133</v>
      </c>
      <c r="K13" s="1" t="s">
        <v>266</v>
      </c>
      <c r="L13" s="461" t="s">
        <v>267</v>
      </c>
      <c r="M13" s="461" t="s">
        <v>132</v>
      </c>
      <c r="N13" s="461" t="s">
        <v>133</v>
      </c>
      <c r="O13" s="172" t="s">
        <v>266</v>
      </c>
      <c r="P13" s="461" t="s">
        <v>267</v>
      </c>
    </row>
    <row r="14" spans="1:16" ht="12.75">
      <c r="A14" s="462"/>
      <c r="B14" s="462"/>
      <c r="C14" s="462"/>
      <c r="D14" s="462"/>
      <c r="E14" s="462"/>
      <c r="F14" s="462"/>
      <c r="G14" s="462" t="s">
        <v>268</v>
      </c>
      <c r="H14" s="462"/>
      <c r="I14" s="462"/>
      <c r="J14" s="462"/>
      <c r="K14" s="462" t="s">
        <v>268</v>
      </c>
      <c r="L14" s="462"/>
      <c r="M14" s="462"/>
      <c r="N14" s="462"/>
      <c r="O14" s="461" t="s">
        <v>268</v>
      </c>
      <c r="P14" s="462"/>
    </row>
    <row r="15" spans="1:16" ht="44.25" customHeight="1">
      <c r="A15" s="462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</row>
    <row r="16" spans="1:16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72">
        <v>8</v>
      </c>
      <c r="I16" s="1">
        <v>9</v>
      </c>
      <c r="J16" s="1">
        <v>10</v>
      </c>
      <c r="K16" s="1">
        <v>11</v>
      </c>
      <c r="L16" s="172">
        <v>12</v>
      </c>
      <c r="M16" s="172">
        <v>13</v>
      </c>
      <c r="N16" s="172">
        <v>14</v>
      </c>
      <c r="O16" s="172">
        <v>15</v>
      </c>
      <c r="P16" s="172">
        <v>16</v>
      </c>
    </row>
    <row r="17" spans="1:16" ht="25.5">
      <c r="A17" s="173" t="s">
        <v>269</v>
      </c>
      <c r="B17" s="174"/>
      <c r="C17" s="174"/>
      <c r="D17" s="175" t="s">
        <v>270</v>
      </c>
      <c r="E17" s="176">
        <v>100000</v>
      </c>
      <c r="F17" s="176">
        <v>34000</v>
      </c>
      <c r="G17" s="176"/>
      <c r="H17" s="177">
        <v>134000</v>
      </c>
      <c r="I17" s="176"/>
      <c r="J17" s="176">
        <v>-34000</v>
      </c>
      <c r="K17" s="176"/>
      <c r="L17" s="177">
        <v>-34000</v>
      </c>
      <c r="M17" s="177">
        <v>100000</v>
      </c>
      <c r="N17" s="177"/>
      <c r="O17" s="177"/>
      <c r="P17" s="177">
        <v>100000</v>
      </c>
    </row>
    <row r="18" spans="1:16" ht="25.5">
      <c r="A18" s="173" t="s">
        <v>149</v>
      </c>
      <c r="B18" s="174"/>
      <c r="C18" s="174"/>
      <c r="D18" s="175" t="s">
        <v>270</v>
      </c>
      <c r="E18" s="176">
        <v>100000</v>
      </c>
      <c r="F18" s="176">
        <v>34000</v>
      </c>
      <c r="G18" s="176"/>
      <c r="H18" s="177">
        <v>134000</v>
      </c>
      <c r="I18" s="176"/>
      <c r="J18" s="176">
        <v>-34000</v>
      </c>
      <c r="K18" s="176"/>
      <c r="L18" s="177">
        <v>-34000</v>
      </c>
      <c r="M18" s="177">
        <v>100000</v>
      </c>
      <c r="N18" s="177"/>
      <c r="O18" s="177"/>
      <c r="P18" s="177">
        <v>100000</v>
      </c>
    </row>
    <row r="19" spans="1:16" ht="38.25">
      <c r="A19" s="173" t="s">
        <v>176</v>
      </c>
      <c r="B19" s="174"/>
      <c r="C19" s="174"/>
      <c r="D19" s="175" t="s">
        <v>271</v>
      </c>
      <c r="E19" s="176">
        <v>100000</v>
      </c>
      <c r="F19" s="176">
        <v>34000</v>
      </c>
      <c r="G19" s="176"/>
      <c r="H19" s="177">
        <v>134000</v>
      </c>
      <c r="I19" s="176"/>
      <c r="J19" s="176">
        <v>-34000</v>
      </c>
      <c r="K19" s="176"/>
      <c r="L19" s="177">
        <v>-34000</v>
      </c>
      <c r="M19" s="177">
        <v>100000</v>
      </c>
      <c r="N19" s="177"/>
      <c r="O19" s="177"/>
      <c r="P19" s="177">
        <v>100000</v>
      </c>
    </row>
    <row r="20" spans="1:16" ht="25.5">
      <c r="A20" s="178" t="s">
        <v>178</v>
      </c>
      <c r="B20" s="178" t="s">
        <v>272</v>
      </c>
      <c r="C20" s="178" t="s">
        <v>179</v>
      </c>
      <c r="D20" s="179" t="s">
        <v>364</v>
      </c>
      <c r="E20" s="180">
        <v>100000</v>
      </c>
      <c r="F20" s="180">
        <v>34000</v>
      </c>
      <c r="G20" s="180"/>
      <c r="H20" s="181">
        <v>134000</v>
      </c>
      <c r="I20" s="180"/>
      <c r="J20" s="180"/>
      <c r="K20" s="180"/>
      <c r="L20" s="181"/>
      <c r="M20" s="181">
        <v>100000</v>
      </c>
      <c r="N20" s="181">
        <v>34000</v>
      </c>
      <c r="O20" s="181"/>
      <c r="P20" s="181">
        <v>134000</v>
      </c>
    </row>
    <row r="21" spans="1:16" ht="38.25">
      <c r="A21" s="178" t="s">
        <v>273</v>
      </c>
      <c r="B21" s="178" t="s">
        <v>274</v>
      </c>
      <c r="C21" s="178" t="s">
        <v>179</v>
      </c>
      <c r="D21" s="179" t="s">
        <v>365</v>
      </c>
      <c r="E21" s="180"/>
      <c r="F21" s="180"/>
      <c r="G21" s="180"/>
      <c r="H21" s="181"/>
      <c r="I21" s="180"/>
      <c r="J21" s="180">
        <v>-34000</v>
      </c>
      <c r="K21" s="180"/>
      <c r="L21" s="181">
        <v>-34000</v>
      </c>
      <c r="M21" s="181"/>
      <c r="N21" s="181">
        <v>-34000</v>
      </c>
      <c r="O21" s="181"/>
      <c r="P21" s="181">
        <v>-34000</v>
      </c>
    </row>
    <row r="22" spans="1:16" ht="12.75">
      <c r="A22" s="182"/>
      <c r="B22" s="183" t="s">
        <v>275</v>
      </c>
      <c r="C22" s="182"/>
      <c r="D22" s="184" t="s">
        <v>276</v>
      </c>
      <c r="E22" s="177">
        <v>100000</v>
      </c>
      <c r="F22" s="177">
        <v>34000</v>
      </c>
      <c r="G22" s="177">
        <v>0</v>
      </c>
      <c r="H22" s="177">
        <v>134000</v>
      </c>
      <c r="I22" s="177">
        <v>0</v>
      </c>
      <c r="J22" s="177">
        <v>-34000</v>
      </c>
      <c r="K22" s="177">
        <v>0</v>
      </c>
      <c r="L22" s="177">
        <v>-34000</v>
      </c>
      <c r="M22" s="177">
        <v>100000</v>
      </c>
      <c r="N22" s="177">
        <v>0</v>
      </c>
      <c r="O22" s="177">
        <v>0</v>
      </c>
      <c r="P22" s="177">
        <v>100000</v>
      </c>
    </row>
    <row r="23" spans="1:16" ht="12.75">
      <c r="A23" s="230"/>
      <c r="B23" s="231"/>
      <c r="C23" s="230"/>
      <c r="D23" s="232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</row>
    <row r="25" spans="2:9" ht="12.75">
      <c r="B25" s="185" t="s">
        <v>391</v>
      </c>
      <c r="I25" s="185"/>
    </row>
  </sheetData>
  <sheetProtection/>
  <mergeCells count="23">
    <mergeCell ref="L5:P8"/>
    <mergeCell ref="M2:P3"/>
    <mergeCell ref="P13:P15"/>
    <mergeCell ref="O14:O15"/>
    <mergeCell ref="A9:P9"/>
    <mergeCell ref="A10:P10"/>
    <mergeCell ref="A12:A15"/>
    <mergeCell ref="D12:D15"/>
    <mergeCell ref="L13:L15"/>
    <mergeCell ref="H13:H15"/>
    <mergeCell ref="B12:B15"/>
    <mergeCell ref="C12:C15"/>
    <mergeCell ref="I12:L12"/>
    <mergeCell ref="J13:J15"/>
    <mergeCell ref="G14:G15"/>
    <mergeCell ref="E13:E15"/>
    <mergeCell ref="N13:N15"/>
    <mergeCell ref="I13:I15"/>
    <mergeCell ref="M12:P12"/>
    <mergeCell ref="F13:F15"/>
    <mergeCell ref="M13:M15"/>
    <mergeCell ref="K14:K15"/>
    <mergeCell ref="E12:H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2"/>
  <sheetViews>
    <sheetView view="pageBreakPreview" zoomScale="50" zoomScaleNormal="75" zoomScaleSheetLayoutView="50" zoomScalePageLayoutView="0" workbookViewId="0" topLeftCell="G40">
      <selection activeCell="H48" sqref="H48"/>
    </sheetView>
  </sheetViews>
  <sheetFormatPr defaultColWidth="10.66015625" defaultRowHeight="12.75"/>
  <cols>
    <col min="1" max="1" width="2.16015625" style="3" hidden="1" customWidth="1"/>
    <col min="2" max="2" width="36.16015625" style="3" customWidth="1"/>
    <col min="3" max="3" width="42.16015625" style="3" customWidth="1"/>
    <col min="4" max="4" width="23.83203125" style="3" customWidth="1"/>
    <col min="5" max="5" width="24" style="3" customWidth="1"/>
    <col min="6" max="6" width="0.328125" style="3" customWidth="1"/>
    <col min="7" max="7" width="19" style="3" customWidth="1"/>
    <col min="8" max="8" width="22.33203125" style="3" customWidth="1"/>
    <col min="9" max="9" width="20.5" style="3" customWidth="1"/>
    <col min="10" max="10" width="0.1640625" style="3" hidden="1" customWidth="1"/>
    <col min="11" max="11" width="24.16015625" style="3" hidden="1" customWidth="1"/>
    <col min="12" max="12" width="0.1640625" style="3" hidden="1" customWidth="1"/>
    <col min="13" max="13" width="24.16015625" style="3" hidden="1" customWidth="1"/>
    <col min="14" max="14" width="24.16015625" style="3" customWidth="1"/>
    <col min="15" max="20" width="21.16015625" style="3" customWidth="1"/>
    <col min="21" max="21" width="22.66015625" style="3" customWidth="1"/>
    <col min="22" max="22" width="20" style="3" customWidth="1"/>
    <col min="23" max="23" width="27.5" style="3" customWidth="1"/>
    <col min="24" max="16384" width="10.66015625" style="3" customWidth="1"/>
  </cols>
  <sheetData>
    <row r="1" ht="24.75" customHeight="1" hidden="1"/>
    <row r="2" spans="2:23" ht="4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80" t="s">
        <v>388</v>
      </c>
      <c r="S2" s="480"/>
      <c r="T2" s="480"/>
      <c r="U2" s="480"/>
      <c r="V2" s="480"/>
      <c r="W2" s="480"/>
    </row>
    <row r="3" spans="2:23" ht="30" hidden="1">
      <c r="B3" s="4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</row>
    <row r="4" spans="2:23" ht="30">
      <c r="B4" s="4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491" t="s">
        <v>425</v>
      </c>
      <c r="Q4" s="491"/>
      <c r="R4" s="491"/>
      <c r="S4" s="491"/>
      <c r="T4" s="491"/>
      <c r="U4" s="491"/>
      <c r="V4" s="491"/>
      <c r="W4" s="491"/>
    </row>
    <row r="5" spans="2:23" ht="30">
      <c r="B5" s="4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491"/>
      <c r="Q5" s="491"/>
      <c r="R5" s="491"/>
      <c r="S5" s="491"/>
      <c r="T5" s="491"/>
      <c r="U5" s="491"/>
      <c r="V5" s="491"/>
      <c r="W5" s="491"/>
    </row>
    <row r="6" spans="2:23" ht="10.5" customHeight="1">
      <c r="B6" s="4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491"/>
      <c r="Q6" s="491"/>
      <c r="R6" s="491"/>
      <c r="S6" s="491"/>
      <c r="T6" s="491"/>
      <c r="U6" s="491"/>
      <c r="V6" s="491"/>
      <c r="W6" s="491"/>
    </row>
    <row r="7" spans="2:23" ht="30">
      <c r="B7" s="4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</row>
    <row r="8" spans="2:23" ht="30">
      <c r="B8" s="490" t="s">
        <v>381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</row>
    <row r="9" spans="2:23" ht="24" customHeight="1" thickBot="1">
      <c r="B9" s="301"/>
      <c r="C9" s="301" t="s">
        <v>367</v>
      </c>
      <c r="D9" s="30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8" t="s">
        <v>67</v>
      </c>
    </row>
    <row r="10" spans="1:23" ht="36.75" customHeight="1" thickBot="1">
      <c r="A10" s="38"/>
      <c r="B10" s="413" t="s">
        <v>104</v>
      </c>
      <c r="C10" s="411" t="s">
        <v>103</v>
      </c>
      <c r="D10" s="409" t="s">
        <v>105</v>
      </c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4"/>
    </row>
    <row r="11" spans="1:23" ht="27.75" customHeight="1">
      <c r="A11" s="38"/>
      <c r="B11" s="414"/>
      <c r="C11" s="408"/>
      <c r="D11" s="405" t="s">
        <v>317</v>
      </c>
      <c r="E11" s="471" t="s">
        <v>110</v>
      </c>
      <c r="F11" s="484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6"/>
      <c r="W11" s="492" t="s">
        <v>108</v>
      </c>
    </row>
    <row r="12" spans="1:23" ht="42" customHeight="1" thickBot="1">
      <c r="A12" s="38"/>
      <c r="B12" s="414"/>
      <c r="C12" s="408"/>
      <c r="D12" s="406"/>
      <c r="E12" s="472"/>
      <c r="F12" s="416" t="s">
        <v>450</v>
      </c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8"/>
      <c r="V12" s="359" t="s">
        <v>107</v>
      </c>
      <c r="W12" s="493"/>
    </row>
    <row r="13" spans="1:23" ht="44.25" customHeight="1" thickBot="1">
      <c r="A13" s="38"/>
      <c r="B13" s="414"/>
      <c r="C13" s="408"/>
      <c r="D13" s="406"/>
      <c r="E13" s="472"/>
      <c r="F13" s="411" t="s">
        <v>260</v>
      </c>
      <c r="G13" s="411" t="s">
        <v>315</v>
      </c>
      <c r="H13" s="411" t="s">
        <v>464</v>
      </c>
      <c r="I13" s="475" t="s">
        <v>383</v>
      </c>
      <c r="J13" s="438" t="s">
        <v>296</v>
      </c>
      <c r="K13" s="488" t="s">
        <v>318</v>
      </c>
      <c r="L13" s="436" t="s">
        <v>299</v>
      </c>
      <c r="M13" s="477" t="s">
        <v>297</v>
      </c>
      <c r="N13" s="479" t="s">
        <v>435</v>
      </c>
      <c r="O13" s="479" t="s">
        <v>449</v>
      </c>
      <c r="P13" s="481" t="s">
        <v>112</v>
      </c>
      <c r="Q13" s="482"/>
      <c r="R13" s="482"/>
      <c r="S13" s="482"/>
      <c r="T13" s="482"/>
      <c r="U13" s="483"/>
      <c r="V13" s="358"/>
      <c r="W13" s="493"/>
    </row>
    <row r="14" spans="1:23" ht="347.25" customHeight="1" thickBot="1">
      <c r="A14" s="38"/>
      <c r="B14" s="415"/>
      <c r="C14" s="402"/>
      <c r="D14" s="407"/>
      <c r="E14" s="473"/>
      <c r="F14" s="412"/>
      <c r="G14" s="419"/>
      <c r="H14" s="419"/>
      <c r="I14" s="476"/>
      <c r="J14" s="439"/>
      <c r="K14" s="489"/>
      <c r="L14" s="437"/>
      <c r="M14" s="478"/>
      <c r="N14" s="419"/>
      <c r="O14" s="419"/>
      <c r="P14" s="356" t="s">
        <v>111</v>
      </c>
      <c r="Q14" s="50" t="s">
        <v>113</v>
      </c>
      <c r="R14" s="51" t="s">
        <v>115</v>
      </c>
      <c r="S14" s="50" t="s">
        <v>116</v>
      </c>
      <c r="T14" s="51" t="s">
        <v>117</v>
      </c>
      <c r="U14" s="51" t="s">
        <v>447</v>
      </c>
      <c r="V14" s="357"/>
      <c r="W14" s="494"/>
    </row>
    <row r="15" spans="1:23" ht="29.25" customHeight="1">
      <c r="A15" s="38"/>
      <c r="B15" s="15">
        <v>25315501000</v>
      </c>
      <c r="C15" s="47" t="s">
        <v>73</v>
      </c>
      <c r="D15" s="29"/>
      <c r="E15" s="296">
        <v>251900</v>
      </c>
      <c r="F15" s="29"/>
      <c r="G15" s="29"/>
      <c r="H15" s="29"/>
      <c r="I15" s="29"/>
      <c r="J15" s="29"/>
      <c r="K15" s="59"/>
      <c r="L15" s="29"/>
      <c r="M15" s="29"/>
      <c r="N15" s="29"/>
      <c r="O15" s="29"/>
      <c r="P15" s="297">
        <v>6700</v>
      </c>
      <c r="Q15" s="12"/>
      <c r="R15" s="12"/>
      <c r="S15" s="14"/>
      <c r="T15" s="12"/>
      <c r="U15" s="12"/>
      <c r="V15" s="14"/>
      <c r="W15" s="59">
        <f aca="true" t="shared" si="0" ref="W15:W47">SUM(E15:V15)</f>
        <v>258600</v>
      </c>
    </row>
    <row r="16" spans="1:23" ht="31.5" customHeight="1">
      <c r="A16" s="38"/>
      <c r="B16" s="16">
        <v>25315502000</v>
      </c>
      <c r="C16" s="46" t="s">
        <v>74</v>
      </c>
      <c r="D16" s="30"/>
      <c r="E16" s="294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98">
        <v>1300</v>
      </c>
      <c r="Q16" s="10"/>
      <c r="R16" s="10"/>
      <c r="S16" s="11"/>
      <c r="T16" s="10"/>
      <c r="U16" s="10"/>
      <c r="V16" s="11"/>
      <c r="W16" s="59">
        <f t="shared" si="0"/>
        <v>1300</v>
      </c>
    </row>
    <row r="17" spans="1:23" ht="32.25" customHeight="1">
      <c r="A17" s="38"/>
      <c r="B17" s="16">
        <v>25315503000</v>
      </c>
      <c r="C17" s="46" t="s">
        <v>75</v>
      </c>
      <c r="D17" s="30"/>
      <c r="E17" s="294">
        <v>49500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98">
        <v>24400</v>
      </c>
      <c r="Q17" s="10"/>
      <c r="R17" s="10"/>
      <c r="S17" s="11"/>
      <c r="T17" s="10"/>
      <c r="U17" s="10"/>
      <c r="V17" s="11"/>
      <c r="W17" s="354">
        <f t="shared" si="0"/>
        <v>73900</v>
      </c>
    </row>
    <row r="18" spans="1:23" ht="29.25" customHeight="1">
      <c r="A18" s="38"/>
      <c r="B18" s="16">
        <v>25315505000</v>
      </c>
      <c r="C18" s="46" t="s">
        <v>76</v>
      </c>
      <c r="D18" s="30"/>
      <c r="E18" s="294">
        <v>154800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98">
        <v>16400</v>
      </c>
      <c r="Q18" s="10"/>
      <c r="R18" s="10"/>
      <c r="S18" s="11"/>
      <c r="T18" s="10"/>
      <c r="U18" s="10"/>
      <c r="V18" s="11"/>
      <c r="W18" s="59">
        <f t="shared" si="0"/>
        <v>171200</v>
      </c>
    </row>
    <row r="19" spans="1:23" ht="29.25" customHeight="1">
      <c r="A19" s="38"/>
      <c r="B19" s="16">
        <v>25315508000</v>
      </c>
      <c r="C19" s="46" t="s">
        <v>77</v>
      </c>
      <c r="D19" s="30"/>
      <c r="E19" s="294">
        <v>12800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98">
        <v>33900</v>
      </c>
      <c r="Q19" s="10"/>
      <c r="R19" s="10"/>
      <c r="S19" s="11"/>
      <c r="T19" s="10"/>
      <c r="U19" s="10"/>
      <c r="V19" s="11"/>
      <c r="W19" s="59">
        <f t="shared" si="0"/>
        <v>46700</v>
      </c>
    </row>
    <row r="20" spans="1:23" ht="27" customHeight="1">
      <c r="A20" s="38"/>
      <c r="B20" s="16">
        <v>25315509000</v>
      </c>
      <c r="C20" s="46" t="s">
        <v>78</v>
      </c>
      <c r="D20" s="30"/>
      <c r="E20" s="294">
        <v>44800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98">
        <v>5220</v>
      </c>
      <c r="Q20" s="10"/>
      <c r="R20" s="10"/>
      <c r="S20" s="11"/>
      <c r="T20" s="10"/>
      <c r="U20" s="10"/>
      <c r="V20" s="11"/>
      <c r="W20" s="59">
        <f t="shared" si="0"/>
        <v>50020</v>
      </c>
    </row>
    <row r="21" spans="1:23" ht="27" customHeight="1">
      <c r="A21" s="38"/>
      <c r="B21" s="16">
        <v>25315511000</v>
      </c>
      <c r="C21" s="46" t="s">
        <v>79</v>
      </c>
      <c r="D21" s="30"/>
      <c r="E21" s="294">
        <v>408800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98">
        <v>14000</v>
      </c>
      <c r="Q21" s="10"/>
      <c r="R21" s="10"/>
      <c r="S21" s="11"/>
      <c r="T21" s="10"/>
      <c r="U21" s="10"/>
      <c r="V21" s="11"/>
      <c r="W21" s="59">
        <f t="shared" si="0"/>
        <v>422800</v>
      </c>
    </row>
    <row r="22" spans="1:23" ht="28.5" customHeight="1">
      <c r="A22" s="38"/>
      <c r="B22" s="16">
        <v>25315512000</v>
      </c>
      <c r="C22" s="46" t="s">
        <v>80</v>
      </c>
      <c r="D22" s="30"/>
      <c r="E22" s="294">
        <v>45600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98">
        <v>26630</v>
      </c>
      <c r="Q22" s="10"/>
      <c r="R22" s="10"/>
      <c r="S22" s="11"/>
      <c r="T22" s="10"/>
      <c r="U22" s="10"/>
      <c r="V22" s="11"/>
      <c r="W22" s="59">
        <f t="shared" si="0"/>
        <v>72230</v>
      </c>
    </row>
    <row r="23" spans="1:23" ht="27" customHeight="1">
      <c r="A23" s="38"/>
      <c r="B23" s="16">
        <v>25315513000</v>
      </c>
      <c r="C23" s="46" t="s">
        <v>68</v>
      </c>
      <c r="D23" s="30"/>
      <c r="E23" s="294">
        <v>149000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98">
        <v>8100</v>
      </c>
      <c r="Q23" s="10"/>
      <c r="R23" s="10"/>
      <c r="S23" s="11"/>
      <c r="T23" s="10"/>
      <c r="U23" s="10"/>
      <c r="V23" s="11"/>
      <c r="W23" s="59">
        <f t="shared" si="0"/>
        <v>157100</v>
      </c>
    </row>
    <row r="24" spans="1:23" ht="27" customHeight="1">
      <c r="A24" s="38"/>
      <c r="B24" s="16">
        <v>25315514000</v>
      </c>
      <c r="C24" s="46" t="s">
        <v>81</v>
      </c>
      <c r="D24" s="30"/>
      <c r="E24" s="294">
        <v>831800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98">
        <v>40300</v>
      </c>
      <c r="Q24" s="10"/>
      <c r="R24" s="10"/>
      <c r="S24" s="11"/>
      <c r="T24" s="10"/>
      <c r="U24" s="10"/>
      <c r="V24" s="11"/>
      <c r="W24" s="59">
        <f t="shared" si="0"/>
        <v>872100</v>
      </c>
    </row>
    <row r="25" spans="1:23" ht="28.5" customHeight="1">
      <c r="A25" s="38"/>
      <c r="B25" s="16">
        <v>25315515000</v>
      </c>
      <c r="C25" s="46" t="s">
        <v>82</v>
      </c>
      <c r="D25" s="30"/>
      <c r="E25" s="294">
        <v>34000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98">
        <v>400</v>
      </c>
      <c r="Q25" s="10"/>
      <c r="R25" s="10"/>
      <c r="S25" s="11"/>
      <c r="T25" s="10"/>
      <c r="U25" s="10"/>
      <c r="V25" s="11"/>
      <c r="W25" s="59">
        <f t="shared" si="0"/>
        <v>34400</v>
      </c>
    </row>
    <row r="26" spans="1:23" ht="26.25" customHeight="1">
      <c r="A26" s="38"/>
      <c r="B26" s="16">
        <v>25315516000</v>
      </c>
      <c r="C26" s="46" t="s">
        <v>83</v>
      </c>
      <c r="D26" s="30"/>
      <c r="E26" s="294">
        <v>2000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98">
        <v>11600</v>
      </c>
      <c r="Q26" s="10"/>
      <c r="R26" s="10"/>
      <c r="S26" s="11"/>
      <c r="T26" s="10"/>
      <c r="U26" s="10"/>
      <c r="V26" s="11"/>
      <c r="W26" s="59">
        <f t="shared" si="0"/>
        <v>13600</v>
      </c>
    </row>
    <row r="27" spans="1:23" ht="29.25" customHeight="1">
      <c r="A27" s="38"/>
      <c r="B27" s="16">
        <v>25315517000</v>
      </c>
      <c r="C27" s="46" t="s">
        <v>84</v>
      </c>
      <c r="D27" s="30"/>
      <c r="E27" s="294">
        <v>700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98">
        <v>6400</v>
      </c>
      <c r="Q27" s="10"/>
      <c r="R27" s="10"/>
      <c r="S27" s="11"/>
      <c r="T27" s="10"/>
      <c r="U27" s="10"/>
      <c r="V27" s="11"/>
      <c r="W27" s="59">
        <f t="shared" si="0"/>
        <v>7100</v>
      </c>
    </row>
    <row r="28" spans="1:23" ht="29.25" customHeight="1">
      <c r="A28" s="38"/>
      <c r="B28" s="16">
        <v>25315518000</v>
      </c>
      <c r="C28" s="46" t="s">
        <v>85</v>
      </c>
      <c r="D28" s="30"/>
      <c r="E28" s="294">
        <v>57300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98">
        <v>3800</v>
      </c>
      <c r="Q28" s="10"/>
      <c r="R28" s="10"/>
      <c r="S28" s="11"/>
      <c r="T28" s="10"/>
      <c r="U28" s="10"/>
      <c r="V28" s="11"/>
      <c r="W28" s="59">
        <f t="shared" si="0"/>
        <v>61100</v>
      </c>
    </row>
    <row r="29" spans="1:23" ht="27" customHeight="1">
      <c r="A29" s="38"/>
      <c r="B29" s="16">
        <v>25315519000</v>
      </c>
      <c r="C29" s="46" t="s">
        <v>86</v>
      </c>
      <c r="D29" s="30"/>
      <c r="E29" s="294">
        <v>24600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98">
        <v>7900</v>
      </c>
      <c r="Q29" s="10"/>
      <c r="R29" s="10"/>
      <c r="S29" s="11"/>
      <c r="T29" s="10"/>
      <c r="U29" s="10"/>
      <c r="V29" s="11"/>
      <c r="W29" s="59">
        <f t="shared" si="0"/>
        <v>32500</v>
      </c>
    </row>
    <row r="30" spans="1:23" ht="28.5" customHeight="1">
      <c r="A30" s="38"/>
      <c r="B30" s="16">
        <v>25315520000</v>
      </c>
      <c r="C30" s="46" t="s">
        <v>87</v>
      </c>
      <c r="D30" s="30"/>
      <c r="E30" s="294">
        <v>8800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98">
        <v>8200</v>
      </c>
      <c r="Q30" s="10"/>
      <c r="R30" s="10"/>
      <c r="S30" s="11"/>
      <c r="T30" s="10"/>
      <c r="U30" s="10"/>
      <c r="V30" s="11"/>
      <c r="W30" s="59">
        <f t="shared" si="0"/>
        <v>17000</v>
      </c>
    </row>
    <row r="31" spans="1:23" ht="28.5" customHeight="1">
      <c r="A31" s="38"/>
      <c r="B31" s="16">
        <v>25315521000</v>
      </c>
      <c r="C31" s="46" t="s">
        <v>88</v>
      </c>
      <c r="D31" s="30"/>
      <c r="E31" s="294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98"/>
      <c r="Q31" s="10"/>
      <c r="R31" s="10"/>
      <c r="S31" s="11"/>
      <c r="T31" s="10"/>
      <c r="U31" s="10"/>
      <c r="V31" s="11"/>
      <c r="W31" s="59">
        <f t="shared" si="0"/>
        <v>0</v>
      </c>
    </row>
    <row r="32" spans="1:23" ht="27" customHeight="1">
      <c r="A32" s="38"/>
      <c r="B32" s="16">
        <v>25315522000</v>
      </c>
      <c r="C32" s="46" t="s">
        <v>89</v>
      </c>
      <c r="D32" s="30"/>
      <c r="E32" s="294">
        <v>195000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98">
        <v>7600</v>
      </c>
      <c r="Q32" s="10"/>
      <c r="R32" s="10"/>
      <c r="S32" s="11"/>
      <c r="T32" s="10"/>
      <c r="U32" s="10"/>
      <c r="V32" s="11"/>
      <c r="W32" s="59">
        <f t="shared" si="0"/>
        <v>202600</v>
      </c>
    </row>
    <row r="33" spans="1:23" ht="27" customHeight="1">
      <c r="A33" s="38"/>
      <c r="B33" s="16">
        <v>25315523000</v>
      </c>
      <c r="C33" s="46" t="s">
        <v>90</v>
      </c>
      <c r="D33" s="30"/>
      <c r="E33" s="294">
        <v>180200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98">
        <v>2000</v>
      </c>
      <c r="Q33" s="10"/>
      <c r="R33" s="10"/>
      <c r="S33" s="11"/>
      <c r="T33" s="10"/>
      <c r="U33" s="10"/>
      <c r="V33" s="11"/>
      <c r="W33" s="59">
        <f t="shared" si="0"/>
        <v>182200</v>
      </c>
    </row>
    <row r="34" spans="1:23" ht="28.5" customHeight="1">
      <c r="A34" s="38"/>
      <c r="B34" s="16">
        <v>25315526000</v>
      </c>
      <c r="C34" s="46" t="s">
        <v>91</v>
      </c>
      <c r="D34" s="30"/>
      <c r="E34" s="294">
        <v>2000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98">
        <v>5900</v>
      </c>
      <c r="Q34" s="10"/>
      <c r="R34" s="10"/>
      <c r="S34" s="11"/>
      <c r="T34" s="10"/>
      <c r="U34" s="10"/>
      <c r="V34" s="11"/>
      <c r="W34" s="59">
        <f t="shared" si="0"/>
        <v>7900</v>
      </c>
    </row>
    <row r="35" spans="1:23" ht="27" customHeight="1">
      <c r="A35" s="38"/>
      <c r="B35" s="16">
        <v>25315527000</v>
      </c>
      <c r="C35" s="46" t="s">
        <v>92</v>
      </c>
      <c r="D35" s="30"/>
      <c r="E35" s="294">
        <v>74000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98">
        <v>10330</v>
      </c>
      <c r="Q35" s="10"/>
      <c r="R35" s="10"/>
      <c r="S35" s="11"/>
      <c r="T35" s="10"/>
      <c r="U35" s="10"/>
      <c r="V35" s="11"/>
      <c r="W35" s="59">
        <f t="shared" si="0"/>
        <v>84330</v>
      </c>
    </row>
    <row r="36" spans="1:23" ht="27" customHeight="1">
      <c r="A36" s="38"/>
      <c r="B36" s="16">
        <v>25315529000</v>
      </c>
      <c r="C36" s="46" t="s">
        <v>93</v>
      </c>
      <c r="D36" s="30"/>
      <c r="E36" s="294">
        <v>81300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98"/>
      <c r="Q36" s="10"/>
      <c r="R36" s="10"/>
      <c r="S36" s="11"/>
      <c r="T36" s="10"/>
      <c r="U36" s="10"/>
      <c r="V36" s="11"/>
      <c r="W36" s="59">
        <f t="shared" si="0"/>
        <v>81300</v>
      </c>
    </row>
    <row r="37" spans="1:23" ht="27" customHeight="1">
      <c r="A37" s="38"/>
      <c r="B37" s="16">
        <v>25315530000</v>
      </c>
      <c r="C37" s="46" t="s">
        <v>94</v>
      </c>
      <c r="D37" s="30"/>
      <c r="E37" s="294">
        <f>648500+40000</f>
        <v>688500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98">
        <v>3400</v>
      </c>
      <c r="Q37" s="10"/>
      <c r="R37" s="10"/>
      <c r="S37" s="11"/>
      <c r="T37" s="10"/>
      <c r="U37" s="10"/>
      <c r="V37" s="11"/>
      <c r="W37" s="59">
        <f t="shared" si="0"/>
        <v>691900</v>
      </c>
    </row>
    <row r="38" spans="1:23" ht="25.5" customHeight="1">
      <c r="A38" s="38"/>
      <c r="B38" s="16">
        <v>25315531000</v>
      </c>
      <c r="C38" s="46" t="s">
        <v>95</v>
      </c>
      <c r="D38" s="30"/>
      <c r="E38" s="294">
        <v>504800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98">
        <v>3600</v>
      </c>
      <c r="Q38" s="10"/>
      <c r="R38" s="10"/>
      <c r="S38" s="11"/>
      <c r="T38" s="10"/>
      <c r="U38" s="10"/>
      <c r="V38" s="11"/>
      <c r="W38" s="59">
        <f t="shared" si="0"/>
        <v>508400</v>
      </c>
    </row>
    <row r="39" spans="1:23" ht="27" customHeight="1">
      <c r="A39" s="38"/>
      <c r="B39" s="16">
        <v>25315532000</v>
      </c>
      <c r="C39" s="46" t="s">
        <v>96</v>
      </c>
      <c r="D39" s="30"/>
      <c r="E39" s="294">
        <v>173300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98">
        <v>5590</v>
      </c>
      <c r="Q39" s="10"/>
      <c r="R39" s="10"/>
      <c r="S39" s="11"/>
      <c r="T39" s="10"/>
      <c r="U39" s="10"/>
      <c r="V39" s="11"/>
      <c r="W39" s="59">
        <f t="shared" si="0"/>
        <v>178890</v>
      </c>
    </row>
    <row r="40" spans="1:23" ht="28.5" customHeight="1">
      <c r="A40" s="38"/>
      <c r="B40" s="16">
        <v>25315533000</v>
      </c>
      <c r="C40" s="46" t="s">
        <v>97</v>
      </c>
      <c r="D40" s="30"/>
      <c r="E40" s="294">
        <f>260700+60000</f>
        <v>320700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98">
        <v>7800</v>
      </c>
      <c r="Q40" s="10"/>
      <c r="R40" s="10"/>
      <c r="S40" s="11"/>
      <c r="T40" s="10"/>
      <c r="U40" s="10"/>
      <c r="V40" s="11"/>
      <c r="W40" s="59">
        <f t="shared" si="0"/>
        <v>328500</v>
      </c>
    </row>
    <row r="41" spans="1:23" ht="29.25" customHeight="1">
      <c r="A41" s="38"/>
      <c r="B41" s="16">
        <v>25315534000</v>
      </c>
      <c r="C41" s="46" t="s">
        <v>98</v>
      </c>
      <c r="D41" s="30"/>
      <c r="E41" s="294">
        <v>2000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98">
        <v>3200</v>
      </c>
      <c r="Q41" s="10"/>
      <c r="R41" s="10"/>
      <c r="S41" s="11"/>
      <c r="T41" s="10"/>
      <c r="U41" s="10"/>
      <c r="V41" s="11"/>
      <c r="W41" s="59">
        <f t="shared" si="0"/>
        <v>5200</v>
      </c>
    </row>
    <row r="42" spans="1:23" ht="28.5" customHeight="1">
      <c r="A42" s="38"/>
      <c r="B42" s="16">
        <v>25315535000</v>
      </c>
      <c r="C42" s="46" t="s">
        <v>99</v>
      </c>
      <c r="D42" s="30"/>
      <c r="E42" s="294">
        <f>110000+20000</f>
        <v>130000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8">
        <v>34600</v>
      </c>
      <c r="Q42" s="10"/>
      <c r="R42" s="10"/>
      <c r="S42" s="11"/>
      <c r="T42" s="10"/>
      <c r="U42" s="10"/>
      <c r="V42" s="11"/>
      <c r="W42" s="59">
        <f t="shared" si="0"/>
        <v>164600</v>
      </c>
    </row>
    <row r="43" spans="1:23" ht="28.5" customHeight="1">
      <c r="A43" s="38"/>
      <c r="B43" s="16">
        <v>25315537000</v>
      </c>
      <c r="C43" s="46" t="s">
        <v>100</v>
      </c>
      <c r="D43" s="30"/>
      <c r="E43" s="294">
        <v>1300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98">
        <v>1600</v>
      </c>
      <c r="Q43" s="10"/>
      <c r="R43" s="10"/>
      <c r="S43" s="11"/>
      <c r="T43" s="11"/>
      <c r="U43" s="11"/>
      <c r="V43" s="11"/>
      <c r="W43" s="59">
        <f t="shared" si="0"/>
        <v>2900</v>
      </c>
    </row>
    <row r="44" spans="1:23" ht="26.25" customHeight="1" thickBot="1">
      <c r="A44" s="38"/>
      <c r="B44" s="17">
        <v>25315538000</v>
      </c>
      <c r="C44" s="41" t="s">
        <v>101</v>
      </c>
      <c r="D44" s="32"/>
      <c r="E44" s="295">
        <f>152800+200000</f>
        <v>352800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299">
        <v>35300</v>
      </c>
      <c r="Q44" s="18"/>
      <c r="R44" s="18"/>
      <c r="S44" s="20"/>
      <c r="T44" s="20"/>
      <c r="U44" s="20"/>
      <c r="V44" s="20"/>
      <c r="W44" s="52">
        <f t="shared" si="0"/>
        <v>388100</v>
      </c>
    </row>
    <row r="45" spans="1:23" ht="37.5" customHeight="1" thickBot="1">
      <c r="A45" s="38"/>
      <c r="B45" s="470" t="s">
        <v>69</v>
      </c>
      <c r="C45" s="470"/>
      <c r="D45" s="191"/>
      <c r="E45" s="33">
        <f>SUM(E15:E44)</f>
        <v>4782300</v>
      </c>
      <c r="F45" s="33"/>
      <c r="G45" s="33"/>
      <c r="H45" s="33"/>
      <c r="I45" s="33"/>
      <c r="J45" s="33"/>
      <c r="K45" s="33"/>
      <c r="L45" s="33"/>
      <c r="M45" s="33"/>
      <c r="N45" s="23"/>
      <c r="O45" s="23"/>
      <c r="P45" s="48">
        <f aca="true" t="shared" si="1" ref="P45:V45">SUM(P15:P44)</f>
        <v>336170</v>
      </c>
      <c r="Q45" s="22">
        <f t="shared" si="1"/>
        <v>0</v>
      </c>
      <c r="R45" s="23">
        <f t="shared" si="1"/>
        <v>0</v>
      </c>
      <c r="S45" s="22">
        <f t="shared" si="1"/>
        <v>0</v>
      </c>
      <c r="T45" s="22">
        <f t="shared" si="1"/>
        <v>0</v>
      </c>
      <c r="U45" s="22">
        <f t="shared" si="1"/>
        <v>0</v>
      </c>
      <c r="V45" s="33">
        <f t="shared" si="1"/>
        <v>0</v>
      </c>
      <c r="W45" s="21">
        <f t="shared" si="0"/>
        <v>5118470</v>
      </c>
    </row>
    <row r="46" spans="1:23" ht="27" customHeight="1" thickBot="1">
      <c r="A46" s="38"/>
      <c r="B46" s="21">
        <v>25315401000</v>
      </c>
      <c r="C46" s="19" t="s">
        <v>102</v>
      </c>
      <c r="D46" s="52"/>
      <c r="E46" s="44">
        <v>51800</v>
      </c>
      <c r="F46" s="52"/>
      <c r="G46" s="52"/>
      <c r="H46" s="52"/>
      <c r="I46" s="52"/>
      <c r="J46" s="52"/>
      <c r="K46" s="52"/>
      <c r="L46" s="52"/>
      <c r="M46" s="267"/>
      <c r="N46" s="52"/>
      <c r="O46" s="52"/>
      <c r="P46" s="352"/>
      <c r="Q46" s="19"/>
      <c r="R46" s="19"/>
      <c r="S46" s="24"/>
      <c r="T46" s="24"/>
      <c r="U46" s="24"/>
      <c r="V46" s="24"/>
      <c r="W46" s="52">
        <f t="shared" si="0"/>
        <v>51800</v>
      </c>
    </row>
    <row r="47" spans="1:23" ht="30.75" thickBot="1">
      <c r="A47" s="38"/>
      <c r="B47" s="470" t="s">
        <v>70</v>
      </c>
      <c r="C47" s="435"/>
      <c r="D47" s="191"/>
      <c r="E47" s="23">
        <f>E46</f>
        <v>51800</v>
      </c>
      <c r="F47" s="55"/>
      <c r="G47" s="55"/>
      <c r="H47" s="55"/>
      <c r="I47" s="55"/>
      <c r="J47" s="55"/>
      <c r="K47" s="215"/>
      <c r="L47" s="213"/>
      <c r="M47" s="216"/>
      <c r="N47" s="351"/>
      <c r="O47" s="351"/>
      <c r="P47" s="48">
        <f>P46</f>
        <v>0</v>
      </c>
      <c r="Q47" s="23">
        <f aca="true" t="shared" si="2" ref="Q47:V47">Q46</f>
        <v>0</v>
      </c>
      <c r="R47" s="48">
        <f t="shared" si="2"/>
        <v>0</v>
      </c>
      <c r="S47" s="23">
        <f t="shared" si="2"/>
        <v>0</v>
      </c>
      <c r="T47" s="23">
        <f t="shared" si="2"/>
        <v>0</v>
      </c>
      <c r="U47" s="23">
        <f t="shared" si="2"/>
        <v>0</v>
      </c>
      <c r="V47" s="33">
        <f t="shared" si="2"/>
        <v>0</v>
      </c>
      <c r="W47" s="21">
        <f t="shared" si="0"/>
        <v>51800</v>
      </c>
    </row>
    <row r="48" spans="1:23" ht="45" customHeight="1" thickBot="1">
      <c r="A48" s="38"/>
      <c r="B48" s="61" t="s">
        <v>120</v>
      </c>
      <c r="C48" s="234"/>
      <c r="D48" s="190">
        <v>1202200</v>
      </c>
      <c r="E48" s="264"/>
      <c r="F48" s="57"/>
      <c r="G48" s="345">
        <f>Дод1!D39</f>
        <v>84800</v>
      </c>
      <c r="H48" s="345">
        <v>914938</v>
      </c>
      <c r="I48" s="57">
        <v>228500</v>
      </c>
      <c r="J48" s="57"/>
      <c r="K48" s="216"/>
      <c r="L48" s="213"/>
      <c r="M48" s="337"/>
      <c r="N48" s="26">
        <v>3720034</v>
      </c>
      <c r="O48" s="26">
        <v>710300</v>
      </c>
      <c r="P48" s="43"/>
      <c r="Q48" s="265"/>
      <c r="R48" s="27">
        <v>44400</v>
      </c>
      <c r="S48" s="25">
        <v>14100</v>
      </c>
      <c r="T48" s="25">
        <v>45500</v>
      </c>
      <c r="U48" s="25">
        <v>138750</v>
      </c>
      <c r="V48" s="25"/>
      <c r="W48" s="355">
        <f>SUM(D48:V48)</f>
        <v>7103522</v>
      </c>
    </row>
    <row r="49" spans="1:23" ht="34.5" customHeight="1" thickBot="1">
      <c r="A49" s="38"/>
      <c r="B49" s="59">
        <v>25526000000</v>
      </c>
      <c r="C49" s="60" t="s">
        <v>71</v>
      </c>
      <c r="D49" s="193"/>
      <c r="E49" s="13"/>
      <c r="F49" s="31"/>
      <c r="G49" s="31"/>
      <c r="H49" s="31"/>
      <c r="I49" s="31"/>
      <c r="J49" s="31"/>
      <c r="K49" s="16"/>
      <c r="L49" s="10"/>
      <c r="M49" s="37"/>
      <c r="N49" s="10"/>
      <c r="O49" s="10"/>
      <c r="P49" s="54">
        <v>52360</v>
      </c>
      <c r="Q49" s="10">
        <v>549500</v>
      </c>
      <c r="R49" s="16"/>
      <c r="S49" s="11"/>
      <c r="T49" s="11"/>
      <c r="U49" s="11"/>
      <c r="V49" s="11"/>
      <c r="W49" s="59">
        <f>SUM(E49:V49)</f>
        <v>601860</v>
      </c>
    </row>
    <row r="50" spans="1:23" ht="36" customHeight="1" thickBot="1">
      <c r="A50" s="38"/>
      <c r="B50" s="41">
        <v>25537000000</v>
      </c>
      <c r="C50" s="45" t="s">
        <v>72</v>
      </c>
      <c r="D50" s="192"/>
      <c r="E50" s="34"/>
      <c r="F50" s="58"/>
      <c r="G50" s="58"/>
      <c r="H50" s="58"/>
      <c r="I50" s="58"/>
      <c r="J50" s="58"/>
      <c r="K50" s="262"/>
      <c r="L50" s="10"/>
      <c r="M50" s="336"/>
      <c r="N50" s="18"/>
      <c r="O50" s="18"/>
      <c r="P50" s="40">
        <v>19400</v>
      </c>
      <c r="Q50" s="36">
        <v>237200</v>
      </c>
      <c r="R50" s="37"/>
      <c r="S50" s="35"/>
      <c r="T50" s="35"/>
      <c r="U50" s="35"/>
      <c r="V50" s="35"/>
      <c r="W50" s="52">
        <f>SUM(E50:V50)</f>
        <v>256600</v>
      </c>
    </row>
    <row r="51" spans="1:23" ht="36" customHeight="1" thickBot="1">
      <c r="A51" s="38"/>
      <c r="B51" s="470" t="s">
        <v>114</v>
      </c>
      <c r="C51" s="474"/>
      <c r="D51" s="189"/>
      <c r="E51" s="23">
        <f>E49+E50</f>
        <v>0</v>
      </c>
      <c r="F51" s="42"/>
      <c r="G51" s="42"/>
      <c r="H51" s="42"/>
      <c r="I51" s="42"/>
      <c r="J51" s="42"/>
      <c r="K51" s="263">
        <f>K49+K50</f>
        <v>0</v>
      </c>
      <c r="L51" s="213"/>
      <c r="M51" s="48">
        <f>M49+M50</f>
        <v>0</v>
      </c>
      <c r="N51" s="23"/>
      <c r="O51" s="443"/>
      <c r="P51" s="48">
        <f>P49+P50</f>
        <v>71760</v>
      </c>
      <c r="Q51" s="23">
        <f aca="true" t="shared" si="3" ref="Q51:V51">Q49+Q50</f>
        <v>786700</v>
      </c>
      <c r="R51" s="48">
        <f t="shared" si="3"/>
        <v>0</v>
      </c>
      <c r="S51" s="23">
        <f t="shared" si="3"/>
        <v>0</v>
      </c>
      <c r="T51" s="23">
        <f t="shared" si="3"/>
        <v>0</v>
      </c>
      <c r="U51" s="23">
        <f t="shared" si="3"/>
        <v>0</v>
      </c>
      <c r="V51" s="33">
        <f t="shared" si="3"/>
        <v>0</v>
      </c>
      <c r="W51" s="21">
        <f>SUM(E51:V51)</f>
        <v>858460</v>
      </c>
    </row>
    <row r="52" spans="1:23" ht="29.25" customHeight="1" thickBot="1">
      <c r="A52" s="38"/>
      <c r="B52" s="420" t="s">
        <v>109</v>
      </c>
      <c r="C52" s="410"/>
      <c r="D52" s="42">
        <f aca="true" t="shared" si="4" ref="D52:V52">D45+D47+D48+D51</f>
        <v>1202200</v>
      </c>
      <c r="E52" s="214">
        <f t="shared" si="4"/>
        <v>4834100</v>
      </c>
      <c r="F52" s="214">
        <f t="shared" si="4"/>
        <v>0</v>
      </c>
      <c r="G52" s="214">
        <f t="shared" si="4"/>
        <v>84800</v>
      </c>
      <c r="H52" s="214">
        <f t="shared" si="4"/>
        <v>914938</v>
      </c>
      <c r="I52" s="42">
        <f t="shared" si="4"/>
        <v>228500</v>
      </c>
      <c r="J52" s="42">
        <f t="shared" si="4"/>
        <v>0</v>
      </c>
      <c r="K52" s="42">
        <f t="shared" si="4"/>
        <v>0</v>
      </c>
      <c r="L52" s="42">
        <f t="shared" si="4"/>
        <v>0</v>
      </c>
      <c r="M52" s="42">
        <f t="shared" si="4"/>
        <v>0</v>
      </c>
      <c r="N52" s="42">
        <f t="shared" si="4"/>
        <v>3720034</v>
      </c>
      <c r="O52" s="42">
        <f t="shared" si="4"/>
        <v>710300</v>
      </c>
      <c r="P52" s="42">
        <f t="shared" si="4"/>
        <v>407930</v>
      </c>
      <c r="Q52" s="42">
        <f t="shared" si="4"/>
        <v>786700</v>
      </c>
      <c r="R52" s="39">
        <f t="shared" si="4"/>
        <v>44400</v>
      </c>
      <c r="S52" s="42">
        <f t="shared" si="4"/>
        <v>14100</v>
      </c>
      <c r="T52" s="39">
        <f>T45+T47+T48+T51</f>
        <v>45500</v>
      </c>
      <c r="U52" s="39">
        <f>U45+U47+U48+U51</f>
        <v>138750</v>
      </c>
      <c r="V52" s="353">
        <f t="shared" si="4"/>
        <v>0</v>
      </c>
      <c r="W52" s="346">
        <f>SUM(D52:V52)</f>
        <v>13132252</v>
      </c>
    </row>
    <row r="53" spans="2:23" ht="9.75" customHeight="1">
      <c r="B53" s="9"/>
      <c r="C53" s="9"/>
      <c r="D53" s="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2:23" ht="31.5" customHeight="1"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7"/>
      <c r="Q54" s="7"/>
      <c r="R54" s="7"/>
      <c r="S54" s="7"/>
      <c r="T54" s="7"/>
      <c r="U54" s="7"/>
      <c r="V54" s="7"/>
      <c r="W54" s="442"/>
    </row>
    <row r="55" spans="2:23" ht="25.5">
      <c r="B55" s="4"/>
      <c r="C55" s="306" t="s">
        <v>391</v>
      </c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4"/>
      <c r="R55" s="4"/>
      <c r="S55" s="4"/>
      <c r="T55" s="4"/>
      <c r="U55" s="4"/>
      <c r="V55" s="4"/>
      <c r="W55" s="4"/>
    </row>
    <row r="60" ht="18">
      <c r="E60" s="343">
        <f>E52-'[1]Дод 5'!$E$52</f>
        <v>320000</v>
      </c>
    </row>
    <row r="62" spans="5:23" ht="18">
      <c r="E62" s="344">
        <f>Дод1!C37</f>
        <v>4834100</v>
      </c>
      <c r="T62" s="344">
        <f>SUM(P52:U52)-Дод1!D43</f>
        <v>0</v>
      </c>
      <c r="W62" s="344">
        <f>Дод1!C37+Дод1!C43</f>
        <v>6271480</v>
      </c>
    </row>
  </sheetData>
  <sheetProtection/>
  <mergeCells count="27">
    <mergeCell ref="R2:W2"/>
    <mergeCell ref="P13:U13"/>
    <mergeCell ref="F11:V11"/>
    <mergeCell ref="C3:W3"/>
    <mergeCell ref="K13:K14"/>
    <mergeCell ref="B8:W8"/>
    <mergeCell ref="P4:W6"/>
    <mergeCell ref="O13:O14"/>
    <mergeCell ref="W11:W14"/>
    <mergeCell ref="B52:C52"/>
    <mergeCell ref="D10:W10"/>
    <mergeCell ref="D11:D14"/>
    <mergeCell ref="B45:C45"/>
    <mergeCell ref="C10:C14"/>
    <mergeCell ref="E11:E14"/>
    <mergeCell ref="B51:C51"/>
    <mergeCell ref="I13:I14"/>
    <mergeCell ref="M13:M14"/>
    <mergeCell ref="N13:N14"/>
    <mergeCell ref="B47:C47"/>
    <mergeCell ref="L13:L14"/>
    <mergeCell ref="J13:J14"/>
    <mergeCell ref="F13:F14"/>
    <mergeCell ref="B10:B14"/>
    <mergeCell ref="F12:U12"/>
    <mergeCell ref="H13:H14"/>
    <mergeCell ref="G13:G14"/>
  </mergeCells>
  <printOptions/>
  <pageMargins left="0.31496062992125984" right="0.07874015748031496" top="0.7874015748031497" bottom="0.2755905511811024" header="0.1968503937007874" footer="0.31496062992125984"/>
  <pageSetup fitToHeight="1" fitToWidth="1" horizontalDpi="600" verticalDpi="600" orientation="portrait" paperSize="9" scale="26" r:id="rId1"/>
  <colBreaks count="1" manualBreakCount="1">
    <brk id="14" min="1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50" zoomScaleNormal="75" zoomScaleSheetLayoutView="50" zoomScalePageLayoutView="0" workbookViewId="0" topLeftCell="D1">
      <selection activeCell="P78" sqref="P78"/>
    </sheetView>
  </sheetViews>
  <sheetFormatPr defaultColWidth="10.66015625" defaultRowHeight="12.75"/>
  <cols>
    <col min="1" max="1" width="0.328125" style="3" customWidth="1"/>
    <col min="2" max="2" width="8.66015625" style="3" customWidth="1"/>
    <col min="3" max="3" width="38.33203125" style="3" customWidth="1"/>
    <col min="4" max="4" width="40.5" style="3" customWidth="1"/>
    <col min="5" max="5" width="27.5" style="3" hidden="1" customWidth="1"/>
    <col min="6" max="6" width="39.33203125" style="3" hidden="1" customWidth="1"/>
    <col min="7" max="7" width="25.5" style="3" hidden="1" customWidth="1"/>
    <col min="8" max="8" width="44.16015625" style="3" hidden="1" customWidth="1"/>
    <col min="9" max="9" width="35" style="3" hidden="1" customWidth="1"/>
    <col min="10" max="10" width="27.5" style="3" hidden="1" customWidth="1"/>
    <col min="11" max="11" width="24.66015625" style="3" customWidth="1"/>
    <col min="12" max="15" width="21.33203125" style="3" customWidth="1"/>
    <col min="16" max="16" width="23" style="3" customWidth="1"/>
    <col min="17" max="17" width="6.5" style="3" hidden="1" customWidth="1"/>
    <col min="18" max="18" width="5.5" style="3" hidden="1" customWidth="1"/>
    <col min="19" max="19" width="10.66015625" style="3" customWidth="1"/>
    <col min="20" max="20" width="9" style="3" customWidth="1"/>
    <col min="21" max="21" width="28.83203125" style="3" customWidth="1"/>
    <col min="22" max="16384" width="10.66015625" style="3" customWidth="1"/>
  </cols>
  <sheetData>
    <row r="1" spans="3:21" ht="42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80" t="s">
        <v>63</v>
      </c>
      <c r="R1" s="480"/>
      <c r="S1" s="480"/>
      <c r="T1" s="480"/>
      <c r="U1" s="480"/>
    </row>
    <row r="2" spans="3:21" ht="30" hidden="1">
      <c r="C2" s="4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</row>
    <row r="3" spans="3:21" ht="30">
      <c r="C3" s="490" t="s">
        <v>381</v>
      </c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</row>
    <row r="4" spans="2:21" ht="33" customHeight="1" thickBot="1">
      <c r="B4" s="292"/>
      <c r="C4" s="293" t="s">
        <v>367</v>
      </c>
      <c r="D4" s="29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8" t="s">
        <v>67</v>
      </c>
    </row>
    <row r="5" spans="1:21" ht="36.75" customHeight="1" thickBot="1">
      <c r="A5" s="38"/>
      <c r="B5" s="38"/>
      <c r="C5" s="413" t="s">
        <v>104</v>
      </c>
      <c r="D5" s="411" t="s">
        <v>103</v>
      </c>
      <c r="E5" s="496" t="s">
        <v>121</v>
      </c>
      <c r="F5" s="497"/>
      <c r="G5" s="497"/>
      <c r="H5" s="497"/>
      <c r="I5" s="497"/>
      <c r="J5" s="497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9"/>
    </row>
    <row r="6" spans="1:21" ht="27.75" customHeight="1">
      <c r="A6" s="38"/>
      <c r="B6" s="38"/>
      <c r="C6" s="414"/>
      <c r="D6" s="479"/>
      <c r="E6" s="492"/>
      <c r="F6" s="484" t="s">
        <v>106</v>
      </c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502" t="s">
        <v>108</v>
      </c>
    </row>
    <row r="7" spans="1:21" ht="45" customHeight="1" thickBot="1">
      <c r="A7" s="38"/>
      <c r="B7" s="38"/>
      <c r="C7" s="414"/>
      <c r="D7" s="479"/>
      <c r="E7" s="493"/>
      <c r="F7" s="511" t="s">
        <v>118</v>
      </c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3"/>
      <c r="S7" s="500" t="s">
        <v>107</v>
      </c>
      <c r="T7" s="501"/>
      <c r="U7" s="475"/>
    </row>
    <row r="8" spans="1:21" ht="85.5" customHeight="1" thickBot="1">
      <c r="A8" s="38"/>
      <c r="B8" s="38"/>
      <c r="C8" s="414"/>
      <c r="D8" s="479"/>
      <c r="E8" s="493"/>
      <c r="F8" s="514"/>
      <c r="G8" s="516"/>
      <c r="H8" s="508"/>
      <c r="I8" s="508"/>
      <c r="J8" s="484"/>
      <c r="K8" s="507" t="s">
        <v>122</v>
      </c>
      <c r="L8" s="507"/>
      <c r="M8" s="507"/>
      <c r="N8" s="507"/>
      <c r="O8" s="503" t="s">
        <v>421</v>
      </c>
      <c r="P8" s="489" t="s">
        <v>389</v>
      </c>
      <c r="Q8" s="63"/>
      <c r="R8" s="64"/>
      <c r="S8" s="49"/>
      <c r="T8" s="348"/>
      <c r="U8" s="475"/>
    </row>
    <row r="9" spans="1:21" ht="357" customHeight="1" thickBot="1">
      <c r="A9" s="38"/>
      <c r="B9" s="38"/>
      <c r="C9" s="495"/>
      <c r="D9" s="479"/>
      <c r="E9" s="494"/>
      <c r="F9" s="515"/>
      <c r="G9" s="517"/>
      <c r="H9" s="509"/>
      <c r="I9" s="509"/>
      <c r="J9" s="510"/>
      <c r="K9" s="328" t="s">
        <v>124</v>
      </c>
      <c r="L9" s="329" t="s">
        <v>417</v>
      </c>
      <c r="M9" s="338" t="s">
        <v>420</v>
      </c>
      <c r="N9" s="338" t="s">
        <v>448</v>
      </c>
      <c r="O9" s="504"/>
      <c r="P9" s="489"/>
      <c r="Q9" s="65"/>
      <c r="R9" s="51"/>
      <c r="S9" s="51"/>
      <c r="T9" s="50"/>
      <c r="U9" s="476"/>
    </row>
    <row r="10" spans="1:21" ht="29.25" customHeight="1">
      <c r="A10" s="38"/>
      <c r="B10" s="286"/>
      <c r="C10" s="10">
        <v>25315501000</v>
      </c>
      <c r="D10" s="10" t="s">
        <v>73</v>
      </c>
      <c r="E10" s="15"/>
      <c r="F10" s="29"/>
      <c r="G10" s="29"/>
      <c r="H10" s="29"/>
      <c r="I10" s="29"/>
      <c r="J10" s="29"/>
      <c r="K10" s="268">
        <v>190100</v>
      </c>
      <c r="L10" s="268"/>
      <c r="M10" s="266"/>
      <c r="N10" s="266"/>
      <c r="O10" s="10"/>
      <c r="P10" s="14"/>
      <c r="Q10" s="14"/>
      <c r="R10" s="12"/>
      <c r="S10" s="14"/>
      <c r="T10" s="12"/>
      <c r="U10" s="195">
        <f aca="true" t="shared" si="0" ref="U10:U48">SUM(E10:T10)</f>
        <v>190100</v>
      </c>
    </row>
    <row r="11" spans="1:21" ht="31.5" customHeight="1">
      <c r="A11" s="38"/>
      <c r="B11" s="286"/>
      <c r="C11" s="10">
        <v>25315502000</v>
      </c>
      <c r="D11" s="10" t="s">
        <v>74</v>
      </c>
      <c r="E11" s="16"/>
      <c r="F11" s="30"/>
      <c r="G11" s="30"/>
      <c r="H11" s="30"/>
      <c r="I11" s="30"/>
      <c r="J11" s="30"/>
      <c r="K11" s="269">
        <v>175300</v>
      </c>
      <c r="L11" s="325"/>
      <c r="M11" s="54"/>
      <c r="N11" s="54"/>
      <c r="O11" s="16"/>
      <c r="P11" s="11"/>
      <c r="Q11" s="11"/>
      <c r="R11" s="10"/>
      <c r="S11" s="11"/>
      <c r="T11" s="10"/>
      <c r="U11" s="195">
        <f t="shared" si="0"/>
        <v>175300</v>
      </c>
    </row>
    <row r="12" spans="1:21" ht="32.25" customHeight="1">
      <c r="A12" s="38"/>
      <c r="B12" s="286"/>
      <c r="C12" s="10">
        <v>25315503000</v>
      </c>
      <c r="D12" s="10" t="s">
        <v>75</v>
      </c>
      <c r="E12" s="16"/>
      <c r="F12" s="30"/>
      <c r="G12" s="30"/>
      <c r="H12" s="30"/>
      <c r="I12" s="30"/>
      <c r="J12" s="30"/>
      <c r="K12" s="269">
        <v>56700</v>
      </c>
      <c r="L12" s="325"/>
      <c r="M12" s="54"/>
      <c r="N12" s="54"/>
      <c r="O12" s="16"/>
      <c r="P12" s="11"/>
      <c r="Q12" s="11"/>
      <c r="R12" s="10"/>
      <c r="S12" s="11"/>
      <c r="T12" s="10"/>
      <c r="U12" s="195">
        <f t="shared" si="0"/>
        <v>56700</v>
      </c>
    </row>
    <row r="13" spans="1:21" ht="29.25" customHeight="1">
      <c r="A13" s="38"/>
      <c r="B13" s="286"/>
      <c r="C13" s="10">
        <v>25315505000</v>
      </c>
      <c r="D13" s="10" t="s">
        <v>76</v>
      </c>
      <c r="E13" s="16"/>
      <c r="F13" s="30"/>
      <c r="G13" s="30"/>
      <c r="H13" s="30"/>
      <c r="I13" s="30"/>
      <c r="J13" s="30"/>
      <c r="K13" s="269">
        <v>307500</v>
      </c>
      <c r="L13" s="325"/>
      <c r="M13" s="54"/>
      <c r="N13" s="54"/>
      <c r="O13" s="16"/>
      <c r="P13" s="11"/>
      <c r="Q13" s="11"/>
      <c r="R13" s="10"/>
      <c r="S13" s="11"/>
      <c r="T13" s="10"/>
      <c r="U13" s="195">
        <f t="shared" si="0"/>
        <v>307500</v>
      </c>
    </row>
    <row r="14" spans="1:21" ht="29.25" customHeight="1">
      <c r="A14" s="38"/>
      <c r="B14" s="286"/>
      <c r="C14" s="10">
        <v>25315508000</v>
      </c>
      <c r="D14" s="10" t="s">
        <v>77</v>
      </c>
      <c r="E14" s="16"/>
      <c r="F14" s="30"/>
      <c r="G14" s="30"/>
      <c r="H14" s="30"/>
      <c r="I14" s="30"/>
      <c r="J14" s="30"/>
      <c r="K14" s="268">
        <v>268200</v>
      </c>
      <c r="L14" s="326"/>
      <c r="M14" s="54"/>
      <c r="N14" s="54"/>
      <c r="O14" s="16"/>
      <c r="P14" s="11"/>
      <c r="Q14" s="11"/>
      <c r="R14" s="10"/>
      <c r="S14" s="11"/>
      <c r="T14" s="10"/>
      <c r="U14" s="195">
        <f t="shared" si="0"/>
        <v>268200</v>
      </c>
    </row>
    <row r="15" spans="1:21" ht="27" customHeight="1">
      <c r="A15" s="38"/>
      <c r="B15" s="286"/>
      <c r="C15" s="10">
        <v>25315509000</v>
      </c>
      <c r="D15" s="10" t="s">
        <v>78</v>
      </c>
      <c r="E15" s="16"/>
      <c r="F15" s="30"/>
      <c r="G15" s="30"/>
      <c r="H15" s="30"/>
      <c r="I15" s="30"/>
      <c r="J15" s="30"/>
      <c r="K15" s="269">
        <v>57800</v>
      </c>
      <c r="L15" s="325"/>
      <c r="M15" s="54"/>
      <c r="N15" s="54"/>
      <c r="O15" s="16"/>
      <c r="P15" s="11"/>
      <c r="Q15" s="11"/>
      <c r="R15" s="10"/>
      <c r="S15" s="11"/>
      <c r="T15" s="10"/>
      <c r="U15" s="195">
        <f t="shared" si="0"/>
        <v>57800</v>
      </c>
    </row>
    <row r="16" spans="1:21" ht="27" customHeight="1">
      <c r="A16" s="38"/>
      <c r="B16" s="286"/>
      <c r="C16" s="10">
        <v>25315511000</v>
      </c>
      <c r="D16" s="10" t="s">
        <v>79</v>
      </c>
      <c r="E16" s="16"/>
      <c r="F16" s="30"/>
      <c r="G16" s="30"/>
      <c r="H16" s="30"/>
      <c r="I16" s="30"/>
      <c r="J16" s="30"/>
      <c r="K16" s="268">
        <v>35900</v>
      </c>
      <c r="L16" s="326"/>
      <c r="M16" s="54"/>
      <c r="N16" s="54"/>
      <c r="O16" s="16"/>
      <c r="P16" s="11"/>
      <c r="Q16" s="11"/>
      <c r="R16" s="10"/>
      <c r="S16" s="11"/>
      <c r="T16" s="10"/>
      <c r="U16" s="195">
        <f t="shared" si="0"/>
        <v>35900</v>
      </c>
    </row>
    <row r="17" spans="1:21" ht="28.5" customHeight="1">
      <c r="A17" s="38"/>
      <c r="B17" s="286"/>
      <c r="C17" s="10">
        <v>25315512000</v>
      </c>
      <c r="D17" s="10" t="s">
        <v>80</v>
      </c>
      <c r="E17" s="16"/>
      <c r="F17" s="30"/>
      <c r="G17" s="30"/>
      <c r="H17" s="30"/>
      <c r="I17" s="30"/>
      <c r="J17" s="30"/>
      <c r="K17" s="268">
        <v>24800</v>
      </c>
      <c r="L17" s="326"/>
      <c r="M17" s="54"/>
      <c r="N17" s="54"/>
      <c r="O17" s="16"/>
      <c r="P17" s="11"/>
      <c r="Q17" s="11"/>
      <c r="R17" s="10"/>
      <c r="S17" s="11"/>
      <c r="T17" s="10"/>
      <c r="U17" s="195">
        <f t="shared" si="0"/>
        <v>24800</v>
      </c>
    </row>
    <row r="18" spans="1:21" ht="27" customHeight="1">
      <c r="A18" s="38"/>
      <c r="B18" s="286"/>
      <c r="C18" s="10">
        <v>25315513000</v>
      </c>
      <c r="D18" s="10" t="s">
        <v>68</v>
      </c>
      <c r="E18" s="16"/>
      <c r="F18" s="30"/>
      <c r="G18" s="30"/>
      <c r="H18" s="30"/>
      <c r="I18" s="30"/>
      <c r="J18" s="30"/>
      <c r="K18" s="268">
        <v>19700</v>
      </c>
      <c r="L18" s="326"/>
      <c r="M18" s="54"/>
      <c r="N18" s="54"/>
      <c r="O18" s="16"/>
      <c r="P18" s="11"/>
      <c r="Q18" s="11"/>
      <c r="R18" s="10"/>
      <c r="S18" s="11"/>
      <c r="T18" s="10"/>
      <c r="U18" s="195">
        <f t="shared" si="0"/>
        <v>19700</v>
      </c>
    </row>
    <row r="19" spans="1:21" ht="27" customHeight="1">
      <c r="A19" s="38"/>
      <c r="B19" s="286"/>
      <c r="C19" s="10">
        <v>25315514000</v>
      </c>
      <c r="D19" s="10" t="s">
        <v>81</v>
      </c>
      <c r="E19" s="16"/>
      <c r="F19" s="30"/>
      <c r="G19" s="30"/>
      <c r="H19" s="30"/>
      <c r="I19" s="30"/>
      <c r="J19" s="30"/>
      <c r="K19" s="269">
        <v>562400</v>
      </c>
      <c r="L19" s="325"/>
      <c r="M19" s="54"/>
      <c r="N19" s="54"/>
      <c r="O19" s="16"/>
      <c r="P19" s="11"/>
      <c r="Q19" s="11"/>
      <c r="R19" s="10"/>
      <c r="S19" s="11"/>
      <c r="T19" s="10"/>
      <c r="U19" s="195">
        <f t="shared" si="0"/>
        <v>562400</v>
      </c>
    </row>
    <row r="20" spans="1:21" ht="28.5" customHeight="1">
      <c r="A20" s="38"/>
      <c r="B20" s="286"/>
      <c r="C20" s="10">
        <v>25315515000</v>
      </c>
      <c r="D20" s="10" t="s">
        <v>82</v>
      </c>
      <c r="E20" s="16"/>
      <c r="F20" s="30"/>
      <c r="G20" s="30"/>
      <c r="H20" s="30"/>
      <c r="I20" s="30"/>
      <c r="J20" s="30"/>
      <c r="K20" s="268">
        <v>142500</v>
      </c>
      <c r="L20" s="326"/>
      <c r="M20" s="54"/>
      <c r="N20" s="54"/>
      <c r="O20" s="16"/>
      <c r="P20" s="11"/>
      <c r="Q20" s="11"/>
      <c r="R20" s="10"/>
      <c r="S20" s="11"/>
      <c r="T20" s="10"/>
      <c r="U20" s="195">
        <f t="shared" si="0"/>
        <v>142500</v>
      </c>
    </row>
    <row r="21" spans="1:21" ht="26.25" customHeight="1">
      <c r="A21" s="38"/>
      <c r="B21" s="286"/>
      <c r="C21" s="10">
        <v>25315516000</v>
      </c>
      <c r="D21" s="10" t="s">
        <v>83</v>
      </c>
      <c r="E21" s="16"/>
      <c r="F21" s="30"/>
      <c r="G21" s="30"/>
      <c r="H21" s="30"/>
      <c r="I21" s="30"/>
      <c r="J21" s="30"/>
      <c r="K21" s="269">
        <v>49800</v>
      </c>
      <c r="L21" s="325"/>
      <c r="M21" s="54"/>
      <c r="N21" s="54"/>
      <c r="O21" s="16"/>
      <c r="P21" s="11"/>
      <c r="Q21" s="11"/>
      <c r="R21" s="10"/>
      <c r="S21" s="11"/>
      <c r="T21" s="10"/>
      <c r="U21" s="195">
        <f t="shared" si="0"/>
        <v>49800</v>
      </c>
    </row>
    <row r="22" spans="1:21" ht="29.25" customHeight="1">
      <c r="A22" s="38"/>
      <c r="B22" s="286"/>
      <c r="C22" s="10">
        <v>25315517000</v>
      </c>
      <c r="D22" s="10" t="s">
        <v>84</v>
      </c>
      <c r="E22" s="16"/>
      <c r="F22" s="30"/>
      <c r="G22" s="30"/>
      <c r="H22" s="30"/>
      <c r="I22" s="30"/>
      <c r="J22" s="30"/>
      <c r="K22" s="268">
        <v>13800</v>
      </c>
      <c r="L22" s="326"/>
      <c r="M22" s="54"/>
      <c r="N22" s="54"/>
      <c r="O22" s="16"/>
      <c r="P22" s="11"/>
      <c r="Q22" s="11"/>
      <c r="R22" s="10"/>
      <c r="S22" s="11"/>
      <c r="T22" s="10"/>
      <c r="U22" s="195">
        <f t="shared" si="0"/>
        <v>13800</v>
      </c>
    </row>
    <row r="23" spans="1:21" ht="29.25" customHeight="1">
      <c r="A23" s="38"/>
      <c r="B23" s="286"/>
      <c r="C23" s="10">
        <v>25315518000</v>
      </c>
      <c r="D23" s="10" t="s">
        <v>85</v>
      </c>
      <c r="E23" s="16"/>
      <c r="F23" s="30"/>
      <c r="G23" s="30"/>
      <c r="H23" s="30"/>
      <c r="I23" s="30"/>
      <c r="J23" s="30"/>
      <c r="K23" s="269">
        <v>259100</v>
      </c>
      <c r="L23" s="325"/>
      <c r="M23" s="54"/>
      <c r="N23" s="54"/>
      <c r="O23" s="16"/>
      <c r="P23" s="11"/>
      <c r="Q23" s="11"/>
      <c r="R23" s="10"/>
      <c r="S23" s="11"/>
      <c r="T23" s="10"/>
      <c r="U23" s="195">
        <f t="shared" si="0"/>
        <v>259100</v>
      </c>
    </row>
    <row r="24" spans="1:21" ht="27" customHeight="1">
      <c r="A24" s="38"/>
      <c r="B24" s="286"/>
      <c r="C24" s="10">
        <v>25315519000</v>
      </c>
      <c r="D24" s="10" t="s">
        <v>86</v>
      </c>
      <c r="E24" s="16"/>
      <c r="F24" s="30"/>
      <c r="G24" s="30"/>
      <c r="H24" s="30"/>
      <c r="I24" s="30"/>
      <c r="J24" s="30"/>
      <c r="K24" s="269">
        <v>32500</v>
      </c>
      <c r="L24" s="325"/>
      <c r="M24" s="54"/>
      <c r="N24" s="54">
        <v>40000</v>
      </c>
      <c r="O24" s="16"/>
      <c r="P24" s="11"/>
      <c r="Q24" s="11"/>
      <c r="R24" s="10"/>
      <c r="S24" s="11"/>
      <c r="T24" s="10"/>
      <c r="U24" s="195">
        <f t="shared" si="0"/>
        <v>72500</v>
      </c>
    </row>
    <row r="25" spans="1:21" ht="28.5" customHeight="1">
      <c r="A25" s="38"/>
      <c r="B25" s="286"/>
      <c r="C25" s="10">
        <v>25315520000</v>
      </c>
      <c r="D25" s="10" t="s">
        <v>87</v>
      </c>
      <c r="E25" s="16"/>
      <c r="F25" s="30"/>
      <c r="G25" s="30"/>
      <c r="H25" s="30"/>
      <c r="I25" s="30"/>
      <c r="J25" s="30"/>
      <c r="K25" s="268">
        <v>17500</v>
      </c>
      <c r="L25" s="326"/>
      <c r="M25" s="54"/>
      <c r="N25" s="54"/>
      <c r="O25" s="16"/>
      <c r="P25" s="11"/>
      <c r="Q25" s="11"/>
      <c r="R25" s="10"/>
      <c r="S25" s="11"/>
      <c r="T25" s="10"/>
      <c r="U25" s="195">
        <f t="shared" si="0"/>
        <v>17500</v>
      </c>
    </row>
    <row r="26" spans="1:21" ht="28.5" customHeight="1">
      <c r="A26" s="38"/>
      <c r="B26" s="286"/>
      <c r="C26" s="10">
        <v>25315521000</v>
      </c>
      <c r="D26" s="10" t="s">
        <v>88</v>
      </c>
      <c r="E26" s="16"/>
      <c r="F26" s="30"/>
      <c r="G26" s="30"/>
      <c r="H26" s="30"/>
      <c r="I26" s="30"/>
      <c r="J26" s="30"/>
      <c r="K26" s="268">
        <v>16600</v>
      </c>
      <c r="L26" s="326"/>
      <c r="M26" s="54"/>
      <c r="N26" s="54"/>
      <c r="O26" s="16"/>
      <c r="P26" s="11"/>
      <c r="Q26" s="11"/>
      <c r="R26" s="10"/>
      <c r="S26" s="11"/>
      <c r="T26" s="10"/>
      <c r="U26" s="195">
        <f t="shared" si="0"/>
        <v>16600</v>
      </c>
    </row>
    <row r="27" spans="1:21" ht="27" customHeight="1">
      <c r="A27" s="38"/>
      <c r="B27" s="286"/>
      <c r="C27" s="10">
        <v>25315522000</v>
      </c>
      <c r="D27" s="10" t="s">
        <v>89</v>
      </c>
      <c r="E27" s="16"/>
      <c r="F27" s="30"/>
      <c r="G27" s="30"/>
      <c r="H27" s="30"/>
      <c r="I27" s="30"/>
      <c r="J27" s="30"/>
      <c r="K27" s="268">
        <v>0</v>
      </c>
      <c r="L27" s="326"/>
      <c r="M27" s="54"/>
      <c r="N27" s="54"/>
      <c r="O27" s="16"/>
      <c r="P27" s="11"/>
      <c r="Q27" s="11"/>
      <c r="R27" s="10"/>
      <c r="S27" s="11"/>
      <c r="T27" s="10"/>
      <c r="U27" s="195">
        <f t="shared" si="0"/>
        <v>0</v>
      </c>
    </row>
    <row r="28" spans="1:21" ht="27" customHeight="1">
      <c r="A28" s="38"/>
      <c r="B28" s="286"/>
      <c r="C28" s="10">
        <v>25315523000</v>
      </c>
      <c r="D28" s="10" t="s">
        <v>90</v>
      </c>
      <c r="E28" s="16"/>
      <c r="F28" s="30"/>
      <c r="G28" s="30"/>
      <c r="H28" s="30"/>
      <c r="I28" s="30"/>
      <c r="J28" s="30"/>
      <c r="K28" s="268">
        <v>11200</v>
      </c>
      <c r="L28" s="326"/>
      <c r="M28" s="54"/>
      <c r="N28" s="54"/>
      <c r="O28" s="16"/>
      <c r="P28" s="11"/>
      <c r="Q28" s="11"/>
      <c r="R28" s="10"/>
      <c r="S28" s="11"/>
      <c r="T28" s="10"/>
      <c r="U28" s="195">
        <f t="shared" si="0"/>
        <v>11200</v>
      </c>
    </row>
    <row r="29" spans="1:21" ht="28.5" customHeight="1">
      <c r="A29" s="38"/>
      <c r="B29" s="286"/>
      <c r="C29" s="10">
        <v>25315526000</v>
      </c>
      <c r="D29" s="10" t="s">
        <v>91</v>
      </c>
      <c r="E29" s="16"/>
      <c r="F29" s="30"/>
      <c r="G29" s="30"/>
      <c r="H29" s="30"/>
      <c r="I29" s="30"/>
      <c r="J29" s="30"/>
      <c r="K29" s="268">
        <v>196200</v>
      </c>
      <c r="L29" s="326"/>
      <c r="M29" s="54"/>
      <c r="N29" s="54"/>
      <c r="O29" s="16"/>
      <c r="P29" s="11"/>
      <c r="Q29" s="11"/>
      <c r="R29" s="10"/>
      <c r="S29" s="11"/>
      <c r="T29" s="10"/>
      <c r="U29" s="195">
        <f t="shared" si="0"/>
        <v>196200</v>
      </c>
    </row>
    <row r="30" spans="1:21" ht="27" customHeight="1">
      <c r="A30" s="38"/>
      <c r="B30" s="286"/>
      <c r="C30" s="10">
        <v>25315527000</v>
      </c>
      <c r="D30" s="10" t="s">
        <v>92</v>
      </c>
      <c r="E30" s="16"/>
      <c r="F30" s="30"/>
      <c r="G30" s="30"/>
      <c r="H30" s="30"/>
      <c r="I30" s="30"/>
      <c r="J30" s="30"/>
      <c r="K30" s="268">
        <v>25400</v>
      </c>
      <c r="L30" s="326"/>
      <c r="M30" s="54"/>
      <c r="N30" s="54"/>
      <c r="O30" s="16"/>
      <c r="P30" s="11"/>
      <c r="Q30" s="11"/>
      <c r="R30" s="10"/>
      <c r="S30" s="11"/>
      <c r="T30" s="10"/>
      <c r="U30" s="195">
        <f t="shared" si="0"/>
        <v>25400</v>
      </c>
    </row>
    <row r="31" spans="1:21" ht="27" customHeight="1">
      <c r="A31" s="38"/>
      <c r="B31" s="286"/>
      <c r="C31" s="10">
        <v>25315529000</v>
      </c>
      <c r="D31" s="10" t="s">
        <v>93</v>
      </c>
      <c r="E31" s="16"/>
      <c r="F31" s="30"/>
      <c r="G31" s="30"/>
      <c r="H31" s="30"/>
      <c r="I31" s="30"/>
      <c r="J31" s="30"/>
      <c r="K31" s="268">
        <v>0</v>
      </c>
      <c r="L31" s="326"/>
      <c r="M31" s="54"/>
      <c r="N31" s="54"/>
      <c r="O31" s="16"/>
      <c r="P31" s="11"/>
      <c r="Q31" s="11"/>
      <c r="R31" s="10"/>
      <c r="S31" s="11"/>
      <c r="T31" s="10"/>
      <c r="U31" s="195">
        <f t="shared" si="0"/>
        <v>0</v>
      </c>
    </row>
    <row r="32" spans="1:21" ht="27" customHeight="1">
      <c r="A32" s="38"/>
      <c r="B32" s="286"/>
      <c r="C32" s="10">
        <v>25315530000</v>
      </c>
      <c r="D32" s="10" t="s">
        <v>94</v>
      </c>
      <c r="E32" s="16"/>
      <c r="F32" s="30"/>
      <c r="G32" s="30"/>
      <c r="H32" s="30"/>
      <c r="I32" s="30"/>
      <c r="J32" s="30"/>
      <c r="K32" s="268">
        <v>30400</v>
      </c>
      <c r="L32" s="326"/>
      <c r="M32" s="54"/>
      <c r="N32" s="54"/>
      <c r="O32" s="16"/>
      <c r="P32" s="11"/>
      <c r="Q32" s="11"/>
      <c r="R32" s="10"/>
      <c r="S32" s="11"/>
      <c r="T32" s="10"/>
      <c r="U32" s="195">
        <f t="shared" si="0"/>
        <v>30400</v>
      </c>
    </row>
    <row r="33" spans="1:21" ht="25.5" customHeight="1">
      <c r="A33" s="38"/>
      <c r="B33" s="286"/>
      <c r="C33" s="10">
        <v>25315531000</v>
      </c>
      <c r="D33" s="10" t="s">
        <v>95</v>
      </c>
      <c r="E33" s="16"/>
      <c r="F33" s="30"/>
      <c r="G33" s="30"/>
      <c r="H33" s="30"/>
      <c r="I33" s="30"/>
      <c r="J33" s="30"/>
      <c r="K33" s="268">
        <v>122700</v>
      </c>
      <c r="L33" s="326"/>
      <c r="M33" s="54"/>
      <c r="N33" s="54"/>
      <c r="O33" s="16"/>
      <c r="P33" s="11"/>
      <c r="Q33" s="11"/>
      <c r="R33" s="10"/>
      <c r="S33" s="11"/>
      <c r="T33" s="10"/>
      <c r="U33" s="195">
        <f t="shared" si="0"/>
        <v>122700</v>
      </c>
    </row>
    <row r="34" spans="1:21" ht="27" customHeight="1">
      <c r="A34" s="38"/>
      <c r="B34" s="286"/>
      <c r="C34" s="10">
        <v>25315532000</v>
      </c>
      <c r="D34" s="10" t="s">
        <v>96</v>
      </c>
      <c r="E34" s="16"/>
      <c r="F34" s="30"/>
      <c r="G34" s="30"/>
      <c r="H34" s="30"/>
      <c r="I34" s="30"/>
      <c r="J34" s="30"/>
      <c r="K34" s="268">
        <v>28000</v>
      </c>
      <c r="L34" s="326"/>
      <c r="M34" s="54"/>
      <c r="N34" s="54"/>
      <c r="O34" s="16"/>
      <c r="P34" s="11"/>
      <c r="Q34" s="11"/>
      <c r="R34" s="10"/>
      <c r="S34" s="11"/>
      <c r="T34" s="10"/>
      <c r="U34" s="195">
        <f t="shared" si="0"/>
        <v>28000</v>
      </c>
    </row>
    <row r="35" spans="1:21" ht="28.5" customHeight="1">
      <c r="A35" s="38"/>
      <c r="B35" s="286"/>
      <c r="C35" s="10">
        <v>25315533000</v>
      </c>
      <c r="D35" s="10" t="s">
        <v>97</v>
      </c>
      <c r="E35" s="16"/>
      <c r="F35" s="30"/>
      <c r="G35" s="30"/>
      <c r="H35" s="30"/>
      <c r="I35" s="30"/>
      <c r="J35" s="30"/>
      <c r="K35" s="269">
        <v>372000</v>
      </c>
      <c r="L35" s="325"/>
      <c r="M35" s="54"/>
      <c r="N35" s="54"/>
      <c r="O35" s="16"/>
      <c r="P35" s="11"/>
      <c r="Q35" s="11"/>
      <c r="R35" s="10"/>
      <c r="S35" s="11"/>
      <c r="T35" s="10"/>
      <c r="U35" s="195">
        <f t="shared" si="0"/>
        <v>372000</v>
      </c>
    </row>
    <row r="36" spans="1:21" ht="29.25" customHeight="1">
      <c r="A36" s="38"/>
      <c r="B36" s="286"/>
      <c r="C36" s="10">
        <v>25315534000</v>
      </c>
      <c r="D36" s="10" t="s">
        <v>98</v>
      </c>
      <c r="E36" s="16"/>
      <c r="F36" s="30"/>
      <c r="G36" s="30"/>
      <c r="H36" s="30"/>
      <c r="I36" s="30"/>
      <c r="J36" s="30"/>
      <c r="K36" s="268">
        <v>37900</v>
      </c>
      <c r="L36" s="326"/>
      <c r="M36" s="54"/>
      <c r="N36" s="54"/>
      <c r="O36" s="16"/>
      <c r="P36" s="11"/>
      <c r="Q36" s="11"/>
      <c r="R36" s="10"/>
      <c r="S36" s="11"/>
      <c r="T36" s="10"/>
      <c r="U36" s="195">
        <f t="shared" si="0"/>
        <v>37900</v>
      </c>
    </row>
    <row r="37" spans="1:21" ht="28.5" customHeight="1">
      <c r="A37" s="38"/>
      <c r="B37" s="286"/>
      <c r="C37" s="10">
        <v>25315535000</v>
      </c>
      <c r="D37" s="10" t="s">
        <v>99</v>
      </c>
      <c r="E37" s="16"/>
      <c r="F37" s="30"/>
      <c r="G37" s="30"/>
      <c r="H37" s="30"/>
      <c r="I37" s="30"/>
      <c r="J37" s="30"/>
      <c r="K37" s="268">
        <v>409400</v>
      </c>
      <c r="L37" s="326"/>
      <c r="M37" s="54"/>
      <c r="N37" s="54"/>
      <c r="O37" s="16">
        <v>75600</v>
      </c>
      <c r="P37" s="11"/>
      <c r="Q37" s="11"/>
      <c r="R37" s="10"/>
      <c r="S37" s="11"/>
      <c r="T37" s="10"/>
      <c r="U37" s="195">
        <f t="shared" si="0"/>
        <v>485000</v>
      </c>
    </row>
    <row r="38" spans="1:21" ht="28.5" customHeight="1">
      <c r="A38" s="38"/>
      <c r="B38" s="286"/>
      <c r="C38" s="10">
        <v>25315537000</v>
      </c>
      <c r="D38" s="10" t="s">
        <v>100</v>
      </c>
      <c r="E38" s="16"/>
      <c r="F38" s="30"/>
      <c r="G38" s="30"/>
      <c r="H38" s="30"/>
      <c r="I38" s="30"/>
      <c r="J38" s="30"/>
      <c r="K38" s="269">
        <v>312500</v>
      </c>
      <c r="L38" s="325"/>
      <c r="M38" s="54"/>
      <c r="N38" s="54"/>
      <c r="O38" s="16"/>
      <c r="P38" s="11"/>
      <c r="Q38" s="11"/>
      <c r="R38" s="11"/>
      <c r="S38" s="11"/>
      <c r="T38" s="10"/>
      <c r="U38" s="195">
        <f t="shared" si="0"/>
        <v>312500</v>
      </c>
    </row>
    <row r="39" spans="1:21" ht="26.25" customHeight="1" thickBot="1">
      <c r="A39" s="38"/>
      <c r="B39" s="286"/>
      <c r="C39" s="10">
        <v>25315538000</v>
      </c>
      <c r="D39" s="10" t="s">
        <v>101</v>
      </c>
      <c r="E39" s="37"/>
      <c r="F39" s="53"/>
      <c r="G39" s="53"/>
      <c r="H39" s="53"/>
      <c r="I39" s="53"/>
      <c r="J39" s="53"/>
      <c r="K39" s="270">
        <v>600600</v>
      </c>
      <c r="L39" s="327"/>
      <c r="M39" s="40"/>
      <c r="N39" s="40"/>
      <c r="O39" s="17"/>
      <c r="P39" s="20"/>
      <c r="Q39" s="20"/>
      <c r="R39" s="20"/>
      <c r="S39" s="20"/>
      <c r="T39" s="18"/>
      <c r="U39" s="195">
        <f t="shared" si="0"/>
        <v>600600</v>
      </c>
    </row>
    <row r="40" spans="1:21" ht="37.5" customHeight="1" thickBot="1">
      <c r="A40" s="38"/>
      <c r="B40" s="286"/>
      <c r="C40" s="506" t="s">
        <v>69</v>
      </c>
      <c r="D40" s="506"/>
      <c r="E40" s="287">
        <f aca="true" t="shared" si="1" ref="E40:T40">SUM(E10:E39)</f>
        <v>0</v>
      </c>
      <c r="F40" s="212"/>
      <c r="G40" s="212"/>
      <c r="H40" s="212"/>
      <c r="I40" s="212"/>
      <c r="J40" s="212"/>
      <c r="K40" s="386">
        <f t="shared" si="1"/>
        <v>4376500</v>
      </c>
      <c r="L40" s="392">
        <f>SUM(L10:L39)</f>
        <v>0</v>
      </c>
      <c r="M40" s="21">
        <f t="shared" si="1"/>
        <v>0</v>
      </c>
      <c r="N40" s="347">
        <f t="shared" si="1"/>
        <v>40000</v>
      </c>
      <c r="O40" s="21">
        <f t="shared" si="1"/>
        <v>75600</v>
      </c>
      <c r="P40" s="21">
        <f t="shared" si="1"/>
        <v>0</v>
      </c>
      <c r="Q40" s="276">
        <f t="shared" si="1"/>
        <v>0</v>
      </c>
      <c r="R40" s="290">
        <f t="shared" si="1"/>
        <v>0</v>
      </c>
      <c r="S40" s="397">
        <f t="shared" si="1"/>
        <v>0</v>
      </c>
      <c r="T40" s="21">
        <f t="shared" si="1"/>
        <v>0</v>
      </c>
      <c r="U40" s="195">
        <f t="shared" si="0"/>
        <v>4492100</v>
      </c>
    </row>
    <row r="41" spans="1:21" ht="27" customHeight="1" thickBot="1">
      <c r="A41" s="38"/>
      <c r="B41" s="286"/>
      <c r="C41" s="10">
        <v>25315401000</v>
      </c>
      <c r="D41" s="10" t="s">
        <v>102</v>
      </c>
      <c r="E41" s="288"/>
      <c r="F41" s="52"/>
      <c r="G41" s="52"/>
      <c r="H41" s="52"/>
      <c r="I41" s="52"/>
      <c r="J41" s="267"/>
      <c r="K41" s="388">
        <v>2633900</v>
      </c>
      <c r="L41" s="271"/>
      <c r="M41" s="291"/>
      <c r="N41" s="336"/>
      <c r="O41" s="21"/>
      <c r="P41" s="52"/>
      <c r="Q41" s="19"/>
      <c r="R41" s="24"/>
      <c r="S41" s="24"/>
      <c r="T41" s="52"/>
      <c r="U41" s="195">
        <f t="shared" si="0"/>
        <v>2633900</v>
      </c>
    </row>
    <row r="42" spans="1:21" ht="30.75" thickBot="1">
      <c r="A42" s="38"/>
      <c r="B42" s="286"/>
      <c r="C42" s="506" t="s">
        <v>70</v>
      </c>
      <c r="D42" s="506"/>
      <c r="E42" s="48">
        <f>E41</f>
        <v>0</v>
      </c>
      <c r="F42" s="55"/>
      <c r="G42" s="55"/>
      <c r="H42" s="55"/>
      <c r="I42" s="55"/>
      <c r="J42" s="55"/>
      <c r="K42" s="387">
        <f>K41</f>
        <v>2633900</v>
      </c>
      <c r="L42" s="277">
        <f>L41</f>
        <v>0</v>
      </c>
      <c r="M42" s="44">
        <f aca="true" t="shared" si="2" ref="M42:T42">M41</f>
        <v>0</v>
      </c>
      <c r="N42" s="394">
        <f t="shared" si="2"/>
        <v>0</v>
      </c>
      <c r="O42" s="44">
        <f t="shared" si="2"/>
        <v>0</v>
      </c>
      <c r="P42" s="44">
        <f t="shared" si="2"/>
        <v>0</v>
      </c>
      <c r="Q42" s="288">
        <f t="shared" si="2"/>
        <v>0</v>
      </c>
      <c r="R42" s="44">
        <f t="shared" si="2"/>
        <v>0</v>
      </c>
      <c r="S42" s="398">
        <f t="shared" si="2"/>
        <v>0</v>
      </c>
      <c r="T42" s="44">
        <f t="shared" si="2"/>
        <v>0</v>
      </c>
      <c r="U42" s="273">
        <f t="shared" si="0"/>
        <v>2633900</v>
      </c>
    </row>
    <row r="43" spans="1:21" ht="45" customHeight="1" thickBot="1">
      <c r="A43" s="38"/>
      <c r="B43" s="286"/>
      <c r="C43" s="62" t="s">
        <v>120</v>
      </c>
      <c r="D43" s="62"/>
      <c r="E43" s="27"/>
      <c r="F43" s="56"/>
      <c r="G43" s="56"/>
      <c r="H43" s="56"/>
      <c r="I43" s="56"/>
      <c r="J43" s="57"/>
      <c r="K43" s="389"/>
      <c r="L43" s="392">
        <v>34600</v>
      </c>
      <c r="M43" s="21"/>
      <c r="N43" s="347"/>
      <c r="O43" s="21"/>
      <c r="P43" s="21"/>
      <c r="Q43" s="347"/>
      <c r="R43" s="274"/>
      <c r="S43" s="274"/>
      <c r="T43" s="21"/>
      <c r="U43" s="278">
        <f t="shared" si="0"/>
        <v>34600</v>
      </c>
    </row>
    <row r="44" spans="1:21" ht="34.5" customHeight="1" thickBot="1">
      <c r="A44" s="38"/>
      <c r="B44" s="286"/>
      <c r="C44" s="10">
        <v>25526000000</v>
      </c>
      <c r="D44" s="289" t="s">
        <v>71</v>
      </c>
      <c r="E44" s="16"/>
      <c r="F44" s="46"/>
      <c r="G44" s="46"/>
      <c r="H44" s="46"/>
      <c r="I44" s="46"/>
      <c r="J44" s="31"/>
      <c r="K44" s="390"/>
      <c r="L44" s="393"/>
      <c r="M44" s="52"/>
      <c r="N44" s="19"/>
      <c r="O44" s="52"/>
      <c r="P44" s="52"/>
      <c r="Q44" s="19"/>
      <c r="R44" s="24"/>
      <c r="S44" s="24"/>
      <c r="T44" s="52"/>
      <c r="U44" s="273">
        <f t="shared" si="0"/>
        <v>0</v>
      </c>
    </row>
    <row r="45" spans="1:21" ht="36" customHeight="1" thickBot="1">
      <c r="A45" s="38"/>
      <c r="B45" s="286"/>
      <c r="C45" s="10">
        <v>25537000000</v>
      </c>
      <c r="D45" s="289" t="s">
        <v>72</v>
      </c>
      <c r="E45" s="37"/>
      <c r="F45" s="41"/>
      <c r="G45" s="41"/>
      <c r="H45" s="41"/>
      <c r="I45" s="41"/>
      <c r="J45" s="58"/>
      <c r="K45" s="391"/>
      <c r="L45" s="272"/>
      <c r="M45" s="21">
        <v>56500</v>
      </c>
      <c r="N45" s="347"/>
      <c r="O45" s="21"/>
      <c r="P45" s="21"/>
      <c r="Q45" s="347"/>
      <c r="R45" s="274"/>
      <c r="S45" s="274"/>
      <c r="T45" s="21"/>
      <c r="U45" s="275">
        <f t="shared" si="0"/>
        <v>56500</v>
      </c>
    </row>
    <row r="46" spans="1:21" ht="36" customHeight="1" thickBot="1">
      <c r="A46" s="38"/>
      <c r="B46" s="286"/>
      <c r="C46" s="506" t="s">
        <v>114</v>
      </c>
      <c r="D46" s="506"/>
      <c r="E46" s="48">
        <f>E44+E45</f>
        <v>0</v>
      </c>
      <c r="F46" s="42"/>
      <c r="G46" s="42"/>
      <c r="H46" s="42"/>
      <c r="I46" s="42"/>
      <c r="J46" s="23">
        <f>J44+J45</f>
        <v>0</v>
      </c>
      <c r="K46" s="386">
        <f>K44+K45</f>
        <v>0</v>
      </c>
      <c r="L46" s="194">
        <f>L44+L45</f>
        <v>0</v>
      </c>
      <c r="M46" s="291">
        <f aca="true" t="shared" si="3" ref="M46:T46">M44+M45</f>
        <v>56500</v>
      </c>
      <c r="N46" s="336">
        <f t="shared" si="3"/>
        <v>0</v>
      </c>
      <c r="O46" s="291">
        <f t="shared" si="3"/>
        <v>0</v>
      </c>
      <c r="P46" s="291">
        <f t="shared" si="3"/>
        <v>0</v>
      </c>
      <c r="Q46" s="229">
        <f t="shared" si="3"/>
        <v>0</v>
      </c>
      <c r="R46" s="291">
        <f t="shared" si="3"/>
        <v>0</v>
      </c>
      <c r="S46" s="399">
        <f t="shared" si="3"/>
        <v>0</v>
      </c>
      <c r="T46" s="291">
        <f t="shared" si="3"/>
        <v>0</v>
      </c>
      <c r="U46" s="273">
        <f t="shared" si="0"/>
        <v>56500</v>
      </c>
    </row>
    <row r="47" spans="1:21" ht="36" customHeight="1" thickBot="1">
      <c r="A47" s="38"/>
      <c r="B47" s="286"/>
      <c r="C47" s="506" t="s">
        <v>123</v>
      </c>
      <c r="D47" s="506"/>
      <c r="E47" s="39"/>
      <c r="F47" s="42"/>
      <c r="G47" s="42"/>
      <c r="H47" s="42"/>
      <c r="I47" s="42"/>
      <c r="J47" s="42"/>
      <c r="K47" s="386"/>
      <c r="L47" s="194"/>
      <c r="M47" s="291"/>
      <c r="N47" s="336"/>
      <c r="O47" s="291"/>
      <c r="P47" s="395">
        <v>1500000</v>
      </c>
      <c r="Q47" s="229"/>
      <c r="R47" s="229"/>
      <c r="S47" s="336"/>
      <c r="T47" s="291"/>
      <c r="U47" s="392">
        <f t="shared" si="0"/>
        <v>1500000</v>
      </c>
    </row>
    <row r="48" spans="1:21" ht="29.25" customHeight="1" thickBot="1">
      <c r="A48" s="38"/>
      <c r="B48" s="286"/>
      <c r="C48" s="505" t="s">
        <v>109</v>
      </c>
      <c r="D48" s="505"/>
      <c r="E48" s="39">
        <f aca="true" t="shared" si="4" ref="E48:T48">E40+E42+E43+E46</f>
        <v>0</v>
      </c>
      <c r="F48" s="42">
        <f t="shared" si="4"/>
        <v>0</v>
      </c>
      <c r="G48" s="42">
        <f t="shared" si="4"/>
        <v>0</v>
      </c>
      <c r="H48" s="42">
        <f t="shared" si="4"/>
        <v>0</v>
      </c>
      <c r="I48" s="42">
        <f t="shared" si="4"/>
        <v>0</v>
      </c>
      <c r="J48" s="42">
        <f t="shared" si="4"/>
        <v>0</v>
      </c>
      <c r="K48" s="386">
        <f t="shared" si="4"/>
        <v>7010400</v>
      </c>
      <c r="L48" s="194">
        <f>L40+L42+L43+L46</f>
        <v>34600</v>
      </c>
      <c r="M48" s="42">
        <f>M40+M42+M43+M46</f>
        <v>56500</v>
      </c>
      <c r="N48" s="287">
        <f t="shared" si="4"/>
        <v>40000</v>
      </c>
      <c r="O48" s="42">
        <f t="shared" si="4"/>
        <v>75600</v>
      </c>
      <c r="P48" s="396">
        <v>1500000</v>
      </c>
      <c r="Q48" s="229">
        <f t="shared" si="4"/>
        <v>0</v>
      </c>
      <c r="R48" s="229">
        <f t="shared" si="4"/>
        <v>0</v>
      </c>
      <c r="S48" s="400">
        <f t="shared" si="4"/>
        <v>0</v>
      </c>
      <c r="T48" s="291">
        <f t="shared" si="4"/>
        <v>0</v>
      </c>
      <c r="U48" s="401">
        <f t="shared" si="0"/>
        <v>8717100</v>
      </c>
    </row>
    <row r="49" spans="3:21" ht="2.25" customHeight="1">
      <c r="C49" s="9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3:21" ht="31.5" customHeight="1">
      <c r="C50" s="5"/>
      <c r="D50" s="5"/>
      <c r="E50" s="6"/>
      <c r="F50" s="6"/>
      <c r="G50" s="6"/>
      <c r="H50" s="6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3:21" ht="20.25">
      <c r="C51" s="4"/>
      <c r="D51" s="4" t="s">
        <v>391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5" ht="18">
      <c r="K55" s="344">
        <f>SUM(K48:N48)-Дод3!E67</f>
        <v>-615000</v>
      </c>
    </row>
  </sheetData>
  <sheetProtection/>
  <mergeCells count="24">
    <mergeCell ref="C42:D42"/>
    <mergeCell ref="C40:D40"/>
    <mergeCell ref="G8:G9"/>
    <mergeCell ref="H8:H9"/>
    <mergeCell ref="C48:D48"/>
    <mergeCell ref="C47:D47"/>
    <mergeCell ref="K8:N8"/>
    <mergeCell ref="I8:I9"/>
    <mergeCell ref="E6:E9"/>
    <mergeCell ref="C46:D46"/>
    <mergeCell ref="J8:J9"/>
    <mergeCell ref="F7:R7"/>
    <mergeCell ref="F6:T6"/>
    <mergeCell ref="F8:F9"/>
    <mergeCell ref="Q1:U1"/>
    <mergeCell ref="D2:U2"/>
    <mergeCell ref="C3:U3"/>
    <mergeCell ref="C5:C9"/>
    <mergeCell ref="D5:D9"/>
    <mergeCell ref="E5:U5"/>
    <mergeCell ref="S7:T7"/>
    <mergeCell ref="U6:U9"/>
    <mergeCell ref="O8:O9"/>
    <mergeCell ref="P8:P9"/>
  </mergeCells>
  <printOptions/>
  <pageMargins left="0.4" right="0.07874015748031496" top="0.3937007874015748" bottom="0.2755905511811024" header="0.4330708661417323" footer="0.2362204724409449"/>
  <pageSetup horizontalDpi="600" verticalDpi="600" orientation="portrait" paperSize="9" scale="4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4:P26"/>
  <sheetViews>
    <sheetView view="pageBreakPreview" zoomScale="75" zoomScaleSheetLayoutView="75" zoomScalePageLayoutView="0" workbookViewId="0" topLeftCell="F7">
      <selection activeCell="E20" sqref="E20"/>
    </sheetView>
  </sheetViews>
  <sheetFormatPr defaultColWidth="9.33203125" defaultRowHeight="12.75"/>
  <cols>
    <col min="1" max="1" width="4.33203125" style="0" customWidth="1"/>
    <col min="2" max="2" width="18.83203125" style="0" customWidth="1"/>
    <col min="3" max="3" width="18" style="0" customWidth="1"/>
    <col min="4" max="4" width="15.66015625" style="0" customWidth="1"/>
    <col min="5" max="5" width="68.66015625" style="0" customWidth="1"/>
    <col min="6" max="6" width="36.83203125" style="0" customWidth="1"/>
    <col min="7" max="7" width="17" style="0" customWidth="1"/>
    <col min="8" max="9" width="16.33203125" style="0" customWidth="1"/>
    <col min="10" max="10" width="20.66015625" style="0" customWidth="1"/>
    <col min="11" max="11" width="20.33203125" style="0" customWidth="1"/>
    <col min="12" max="12" width="8" style="0" customWidth="1"/>
    <col min="13" max="16" width="9.33203125" style="0" hidden="1" customWidth="1"/>
  </cols>
  <sheetData>
    <row r="1" ht="0.75" customHeight="1" hidden="1"/>
    <row r="2" ht="8.25" customHeight="1" hidden="1"/>
    <row r="3" ht="0.75" customHeight="1" hidden="1"/>
    <row r="4" spans="6:16" ht="34.5" customHeight="1">
      <c r="F4" s="519" t="s">
        <v>368</v>
      </c>
      <c r="G4" s="519"/>
      <c r="H4" s="519"/>
      <c r="I4" s="519"/>
      <c r="J4" s="519"/>
      <c r="M4" s="518"/>
      <c r="N4" s="518"/>
      <c r="O4" s="518"/>
      <c r="P4" s="518"/>
    </row>
    <row r="5" ht="12.75" hidden="1"/>
    <row r="6" spans="8:11" ht="12.75">
      <c r="H6" s="521" t="s">
        <v>425</v>
      </c>
      <c r="I6" s="521"/>
      <c r="J6" s="521"/>
      <c r="K6" s="521"/>
    </row>
    <row r="7" spans="8:11" ht="12.75">
      <c r="H7" s="521"/>
      <c r="I7" s="521"/>
      <c r="J7" s="521"/>
      <c r="K7" s="521"/>
    </row>
    <row r="8" spans="8:11" ht="12.75">
      <c r="H8" s="521"/>
      <c r="I8" s="521"/>
      <c r="J8" s="521"/>
      <c r="K8" s="521"/>
    </row>
    <row r="9" spans="8:11" ht="39.75" customHeight="1">
      <c r="H9" s="521"/>
      <c r="I9" s="521"/>
      <c r="J9" s="521"/>
      <c r="K9" s="521"/>
    </row>
    <row r="10" spans="2:11" ht="81" customHeight="1">
      <c r="B10" s="520" t="s">
        <v>374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ht="12" customHeight="1">
      <c r="B11" t="s">
        <v>367</v>
      </c>
    </row>
    <row r="12" ht="12.75" hidden="1"/>
    <row r="13" spans="2:11" ht="102" customHeight="1" thickBot="1">
      <c r="B13" s="210" t="s">
        <v>327</v>
      </c>
      <c r="C13" s="196" t="s">
        <v>328</v>
      </c>
      <c r="D13" s="196" t="s">
        <v>329</v>
      </c>
      <c r="E13" s="196" t="s">
        <v>326</v>
      </c>
      <c r="F13" s="196" t="s">
        <v>369</v>
      </c>
      <c r="G13" s="196" t="s">
        <v>370</v>
      </c>
      <c r="H13" s="196" t="s">
        <v>371</v>
      </c>
      <c r="I13" s="196" t="s">
        <v>372</v>
      </c>
      <c r="J13" s="196" t="s">
        <v>373</v>
      </c>
      <c r="K13" s="196" t="s">
        <v>308</v>
      </c>
    </row>
    <row r="14" spans="2:11" ht="13.5" customHeight="1">
      <c r="B14" s="211">
        <v>1</v>
      </c>
      <c r="C14" s="206">
        <v>2</v>
      </c>
      <c r="D14" s="206">
        <v>3</v>
      </c>
      <c r="E14" s="207">
        <v>4</v>
      </c>
      <c r="F14" s="206">
        <v>5</v>
      </c>
      <c r="G14" s="206">
        <v>6</v>
      </c>
      <c r="H14" s="207">
        <v>7</v>
      </c>
      <c r="I14" s="242">
        <v>8</v>
      </c>
      <c r="J14" s="206">
        <v>9</v>
      </c>
      <c r="K14" s="206">
        <v>10</v>
      </c>
    </row>
    <row r="15" spans="2:11" ht="44.25" customHeight="1" hidden="1">
      <c r="B15" s="200" t="s">
        <v>311</v>
      </c>
      <c r="C15" s="198" t="s">
        <v>330</v>
      </c>
      <c r="D15" s="199" t="s">
        <v>331</v>
      </c>
      <c r="E15" s="201" t="s">
        <v>310</v>
      </c>
      <c r="F15" s="197" t="s">
        <v>309</v>
      </c>
      <c r="G15" s="186"/>
      <c r="H15" s="186"/>
      <c r="I15" s="186"/>
      <c r="J15" s="217"/>
      <c r="K15" s="186"/>
    </row>
    <row r="16" spans="2:11" ht="44.25" customHeight="1">
      <c r="B16" s="200" t="s">
        <v>194</v>
      </c>
      <c r="C16" s="198"/>
      <c r="D16" s="199"/>
      <c r="E16" s="334" t="s">
        <v>195</v>
      </c>
      <c r="F16" s="197"/>
      <c r="G16" s="186"/>
      <c r="H16" s="186"/>
      <c r="I16" s="186"/>
      <c r="J16" s="331">
        <f>J17</f>
        <v>170000</v>
      </c>
      <c r="K16" s="186"/>
    </row>
    <row r="17" spans="2:11" ht="187.5">
      <c r="B17" s="200" t="s">
        <v>409</v>
      </c>
      <c r="C17" s="198" t="s">
        <v>410</v>
      </c>
      <c r="D17" s="199" t="s">
        <v>411</v>
      </c>
      <c r="E17" s="201" t="s">
        <v>412</v>
      </c>
      <c r="F17" s="312" t="s">
        <v>423</v>
      </c>
      <c r="G17" s="313">
        <v>2020</v>
      </c>
      <c r="H17" s="313">
        <v>170000</v>
      </c>
      <c r="I17" s="313">
        <v>0</v>
      </c>
      <c r="J17" s="217">
        <v>170000</v>
      </c>
      <c r="K17" s="217">
        <v>100</v>
      </c>
    </row>
    <row r="18" spans="2:11" ht="37.5">
      <c r="B18" s="200" t="s">
        <v>269</v>
      </c>
      <c r="C18" s="198"/>
      <c r="D18" s="199"/>
      <c r="E18" s="334" t="s">
        <v>270</v>
      </c>
      <c r="F18" s="312"/>
      <c r="G18" s="313"/>
      <c r="H18" s="313"/>
      <c r="I18" s="313"/>
      <c r="J18" s="331">
        <f>J19</f>
        <v>4133372</v>
      </c>
      <c r="K18" s="217"/>
    </row>
    <row r="19" spans="2:11" ht="225">
      <c r="B19" s="200" t="s">
        <v>429</v>
      </c>
      <c r="C19" s="198" t="s">
        <v>430</v>
      </c>
      <c r="D19" s="199" t="s">
        <v>145</v>
      </c>
      <c r="E19" s="199" t="s">
        <v>433</v>
      </c>
      <c r="F19" s="312" t="s">
        <v>427</v>
      </c>
      <c r="G19" s="313">
        <v>2020</v>
      </c>
      <c r="H19" s="313">
        <v>4133372</v>
      </c>
      <c r="I19" s="313">
        <v>0</v>
      </c>
      <c r="J19" s="217">
        <f>J20+J21</f>
        <v>4133372</v>
      </c>
      <c r="K19" s="217">
        <v>100</v>
      </c>
    </row>
    <row r="20" spans="2:11" ht="94.5" customHeight="1">
      <c r="B20" s="200"/>
      <c r="C20" s="198"/>
      <c r="D20" s="199"/>
      <c r="E20" s="335" t="s">
        <v>436</v>
      </c>
      <c r="F20" s="312"/>
      <c r="G20" s="313"/>
      <c r="H20" s="313"/>
      <c r="I20" s="313"/>
      <c r="J20" s="217">
        <v>3720034</v>
      </c>
      <c r="K20" s="217"/>
    </row>
    <row r="21" spans="2:11" ht="20.25">
      <c r="B21" s="200"/>
      <c r="C21" s="198"/>
      <c r="D21" s="199"/>
      <c r="E21" s="335" t="s">
        <v>434</v>
      </c>
      <c r="F21" s="312"/>
      <c r="G21" s="313"/>
      <c r="H21" s="313"/>
      <c r="I21" s="313"/>
      <c r="J21" s="217">
        <v>413338</v>
      </c>
      <c r="K21" s="217"/>
    </row>
    <row r="22" spans="2:11" ht="20.25">
      <c r="B22" s="188" t="s">
        <v>313</v>
      </c>
      <c r="C22" s="188" t="s">
        <v>253</v>
      </c>
      <c r="D22" s="188" t="s">
        <v>253</v>
      </c>
      <c r="E22" s="187" t="s">
        <v>109</v>
      </c>
      <c r="F22" s="188" t="s">
        <v>253</v>
      </c>
      <c r="G22" s="188" t="s">
        <v>253</v>
      </c>
      <c r="H22" s="188" t="s">
        <v>253</v>
      </c>
      <c r="I22" s="188"/>
      <c r="J22" s="332">
        <f>J16+J18</f>
        <v>4303372</v>
      </c>
      <c r="K22" s="188" t="s">
        <v>253</v>
      </c>
    </row>
    <row r="24" ht="0.75" customHeight="1"/>
    <row r="25" ht="12.75" hidden="1"/>
    <row r="26" spans="3:5" ht="18.75">
      <c r="C26" s="305" t="s">
        <v>391</v>
      </c>
      <c r="D26" s="305"/>
      <c r="E26" s="305"/>
    </row>
  </sheetData>
  <sheetProtection/>
  <mergeCells count="4">
    <mergeCell ref="M4:P4"/>
    <mergeCell ref="F4:J4"/>
    <mergeCell ref="B10:K10"/>
    <mergeCell ref="H6:K9"/>
  </mergeCells>
  <printOptions/>
  <pageMargins left="0.31" right="0.3" top="0.36" bottom="0.27" header="0.36" footer="0.27"/>
  <pageSetup fitToHeight="0" horizontalDpi="600" verticalDpi="600" orientation="landscape" paperSize="9" scale="54" r:id="rId1"/>
  <colBreaks count="1" manualBreakCount="1">
    <brk id="11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203"/>
  <sheetViews>
    <sheetView view="pageBreakPreview" zoomScale="45" zoomScaleNormal="50" zoomScaleSheetLayoutView="45" zoomScalePageLayoutView="0" workbookViewId="0" topLeftCell="B6">
      <pane xSplit="2" ySplit="3" topLeftCell="D67" activePane="bottomRight" state="frozen"/>
      <selection pane="topLeft" activeCell="B6" sqref="B6"/>
      <selection pane="topRight" activeCell="D6" sqref="D6"/>
      <selection pane="bottomLeft" activeCell="B9" sqref="B9"/>
      <selection pane="bottomRight" activeCell="H67" sqref="H67"/>
    </sheetView>
  </sheetViews>
  <sheetFormatPr defaultColWidth="9.16015625" defaultRowHeight="12.75"/>
  <cols>
    <col min="1" max="1" width="6.33203125" style="68" customWidth="1"/>
    <col min="2" max="2" width="41.33203125" style="68" customWidth="1"/>
    <col min="3" max="3" width="32.5" style="68" customWidth="1"/>
    <col min="4" max="4" width="36.16015625" style="68" customWidth="1"/>
    <col min="5" max="5" width="117.16015625" style="68" customWidth="1"/>
    <col min="6" max="6" width="105.66015625" style="68" customWidth="1"/>
    <col min="7" max="7" width="89.5" style="68" customWidth="1"/>
    <col min="8" max="8" width="31" style="68" customWidth="1"/>
    <col min="9" max="9" width="30.16015625" style="68" customWidth="1"/>
    <col min="10" max="10" width="25.66015625" style="68" customWidth="1"/>
    <col min="11" max="11" width="24.83203125" style="68" customWidth="1"/>
    <col min="12" max="12" width="4.33203125" style="69" customWidth="1"/>
    <col min="13" max="16384" width="9.16015625" style="69" customWidth="1"/>
  </cols>
  <sheetData>
    <row r="1" spans="1:11" s="67" customFormat="1" ht="24" customHeight="1">
      <c r="A1" s="66"/>
      <c r="B1" s="538"/>
      <c r="C1" s="538"/>
      <c r="D1" s="538"/>
      <c r="E1" s="538"/>
      <c r="F1" s="538"/>
      <c r="G1" s="538"/>
      <c r="H1" s="538"/>
      <c r="I1" s="538"/>
      <c r="J1" s="538"/>
      <c r="K1" s="538"/>
    </row>
    <row r="2" spans="8:11" ht="45.75" customHeight="1">
      <c r="H2" s="330" t="s">
        <v>379</v>
      </c>
      <c r="I2" s="330"/>
      <c r="J2" s="330"/>
      <c r="K2" s="330"/>
    </row>
    <row r="3" spans="8:11" ht="35.25" customHeight="1">
      <c r="H3" s="549" t="s">
        <v>425</v>
      </c>
      <c r="I3" s="549"/>
      <c r="J3" s="549"/>
      <c r="K3" s="549"/>
    </row>
    <row r="4" spans="8:11" ht="57.75" customHeight="1">
      <c r="H4" s="549"/>
      <c r="I4" s="549"/>
      <c r="J4" s="549"/>
      <c r="K4" s="549"/>
    </row>
    <row r="5" spans="2:11" ht="55.5" customHeight="1">
      <c r="B5" s="539" t="s">
        <v>382</v>
      </c>
      <c r="C5" s="539"/>
      <c r="D5" s="539"/>
      <c r="E5" s="539"/>
      <c r="F5" s="539"/>
      <c r="G5" s="539"/>
      <c r="H5" s="539"/>
      <c r="I5" s="539"/>
      <c r="J5" s="539"/>
      <c r="K5" s="539"/>
    </row>
    <row r="6" spans="1:11" ht="30" customHeight="1">
      <c r="A6" s="239"/>
      <c r="B6" s="240" t="s">
        <v>367</v>
      </c>
      <c r="C6" s="241"/>
      <c r="D6" s="70"/>
      <c r="E6" s="70"/>
      <c r="F6" s="71"/>
      <c r="G6" s="71"/>
      <c r="H6" s="71"/>
      <c r="I6" s="71"/>
      <c r="J6" s="71"/>
      <c r="K6" s="71"/>
    </row>
    <row r="7" spans="1:11" ht="56.25" customHeight="1">
      <c r="A7" s="72"/>
      <c r="B7" s="542" t="s">
        <v>125</v>
      </c>
      <c r="C7" s="547" t="s">
        <v>126</v>
      </c>
      <c r="D7" s="547" t="s">
        <v>127</v>
      </c>
      <c r="E7" s="547" t="s">
        <v>326</v>
      </c>
      <c r="F7" s="550" t="s">
        <v>129</v>
      </c>
      <c r="G7" s="550" t="s">
        <v>130</v>
      </c>
      <c r="H7" s="550" t="s">
        <v>131</v>
      </c>
      <c r="I7" s="550" t="s">
        <v>132</v>
      </c>
      <c r="J7" s="562" t="s">
        <v>133</v>
      </c>
      <c r="K7" s="563"/>
    </row>
    <row r="8" spans="1:11" ht="117" customHeight="1">
      <c r="A8" s="72"/>
      <c r="B8" s="543"/>
      <c r="C8" s="548"/>
      <c r="D8" s="548"/>
      <c r="E8" s="548"/>
      <c r="F8" s="551"/>
      <c r="G8" s="551"/>
      <c r="H8" s="551"/>
      <c r="I8" s="551"/>
      <c r="J8" s="73" t="s">
        <v>108</v>
      </c>
      <c r="K8" s="73" t="s">
        <v>134</v>
      </c>
    </row>
    <row r="9" spans="1:11" ht="35.25" customHeight="1">
      <c r="A9" s="72"/>
      <c r="B9" s="74">
        <v>1</v>
      </c>
      <c r="C9" s="74">
        <v>2</v>
      </c>
      <c r="D9" s="74">
        <v>3</v>
      </c>
      <c r="E9" s="75">
        <v>4</v>
      </c>
      <c r="F9" s="76">
        <v>5</v>
      </c>
      <c r="G9" s="76">
        <v>6</v>
      </c>
      <c r="H9" s="76">
        <v>7</v>
      </c>
      <c r="I9" s="76">
        <v>8</v>
      </c>
      <c r="J9" s="76">
        <v>9</v>
      </c>
      <c r="K9" s="76">
        <v>10</v>
      </c>
    </row>
    <row r="10" spans="2:23" ht="34.5" customHeight="1">
      <c r="B10" s="77" t="s">
        <v>135</v>
      </c>
      <c r="C10" s="77"/>
      <c r="D10" s="77"/>
      <c r="E10" s="78" t="s">
        <v>136</v>
      </c>
      <c r="F10" s="79"/>
      <c r="G10" s="79"/>
      <c r="H10" s="205">
        <f>H11</f>
        <v>69500</v>
      </c>
      <c r="I10" s="81">
        <f>I11</f>
        <v>69500</v>
      </c>
      <c r="J10" s="204">
        <f>J11</f>
        <v>0</v>
      </c>
      <c r="K10" s="204">
        <f>K11</f>
        <v>0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2:23" ht="30" customHeight="1">
      <c r="B11" s="83" t="s">
        <v>137</v>
      </c>
      <c r="C11" s="77"/>
      <c r="D11" s="77"/>
      <c r="E11" s="84" t="s">
        <v>136</v>
      </c>
      <c r="F11" s="79"/>
      <c r="G11" s="79"/>
      <c r="H11" s="205">
        <f>I11+J11</f>
        <v>69500</v>
      </c>
      <c r="I11" s="80">
        <f>I12+I13+I14</f>
        <v>69500</v>
      </c>
      <c r="J11" s="204">
        <f>J12+J13+J14</f>
        <v>0</v>
      </c>
      <c r="K11" s="204">
        <f>K12+K13+K14</f>
        <v>0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2:23" ht="79.5" customHeight="1">
      <c r="B12" s="85" t="s">
        <v>138</v>
      </c>
      <c r="C12" s="86" t="s">
        <v>139</v>
      </c>
      <c r="D12" s="87" t="s">
        <v>140</v>
      </c>
      <c r="E12" s="88" t="s">
        <v>141</v>
      </c>
      <c r="F12" s="544" t="s">
        <v>142</v>
      </c>
      <c r="G12" s="544" t="s">
        <v>395</v>
      </c>
      <c r="H12" s="90">
        <f>I12</f>
        <v>60500</v>
      </c>
      <c r="I12" s="91">
        <v>60500</v>
      </c>
      <c r="J12" s="90"/>
      <c r="K12" s="90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</row>
    <row r="13" spans="2:23" ht="82.5" customHeight="1">
      <c r="B13" s="85" t="s">
        <v>143</v>
      </c>
      <c r="C13" s="86" t="s">
        <v>144</v>
      </c>
      <c r="D13" s="92" t="s">
        <v>145</v>
      </c>
      <c r="E13" s="88" t="s">
        <v>146</v>
      </c>
      <c r="F13" s="545"/>
      <c r="G13" s="545"/>
      <c r="H13" s="90">
        <f>I13</f>
        <v>9000</v>
      </c>
      <c r="I13" s="91">
        <v>9000</v>
      </c>
      <c r="J13" s="90"/>
      <c r="K13" s="90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</row>
    <row r="14" spans="2:23" ht="64.5" customHeight="1" hidden="1">
      <c r="B14" s="85" t="s">
        <v>28</v>
      </c>
      <c r="C14" s="86" t="s">
        <v>29</v>
      </c>
      <c r="D14" s="92" t="s">
        <v>145</v>
      </c>
      <c r="E14" s="88" t="s">
        <v>27</v>
      </c>
      <c r="F14" s="546"/>
      <c r="G14" s="546"/>
      <c r="H14" s="90"/>
      <c r="I14" s="91"/>
      <c r="J14" s="203"/>
      <c r="K14" s="203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2:23" ht="34.5" customHeight="1">
      <c r="B15" s="77" t="s">
        <v>147</v>
      </c>
      <c r="C15" s="93"/>
      <c r="D15" s="77"/>
      <c r="E15" s="94" t="s">
        <v>148</v>
      </c>
      <c r="F15" s="95"/>
      <c r="G15" s="96"/>
      <c r="H15" s="80">
        <f>H16</f>
        <v>11093742</v>
      </c>
      <c r="I15" s="80">
        <f>I16</f>
        <v>6926370</v>
      </c>
      <c r="J15" s="80">
        <f>J16</f>
        <v>4167372</v>
      </c>
      <c r="K15" s="80">
        <f>K16</f>
        <v>4133372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</row>
    <row r="16" spans="2:23" ht="36.75" customHeight="1">
      <c r="B16" s="83" t="s">
        <v>149</v>
      </c>
      <c r="C16" s="93"/>
      <c r="D16" s="77"/>
      <c r="E16" s="97" t="s">
        <v>148</v>
      </c>
      <c r="F16" s="95"/>
      <c r="G16" s="96"/>
      <c r="H16" s="80">
        <f>I16+J16</f>
        <v>11093742</v>
      </c>
      <c r="I16" s="80">
        <f>SUM(I17:I36)</f>
        <v>6926370</v>
      </c>
      <c r="J16" s="80">
        <f>SUM(J17:J36)</f>
        <v>4167372</v>
      </c>
      <c r="K16" s="80">
        <f>K22</f>
        <v>4133372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</row>
    <row r="17" spans="2:23" ht="170.25" customHeight="1">
      <c r="B17" s="98" t="s">
        <v>150</v>
      </c>
      <c r="C17" s="99" t="s">
        <v>139</v>
      </c>
      <c r="D17" s="87" t="s">
        <v>140</v>
      </c>
      <c r="E17" s="88" t="s">
        <v>141</v>
      </c>
      <c r="F17" s="100" t="s">
        <v>142</v>
      </c>
      <c r="G17" s="100" t="s">
        <v>395</v>
      </c>
      <c r="H17" s="101">
        <f aca="true" t="shared" si="0" ref="H17:H25">I17</f>
        <v>105650</v>
      </c>
      <c r="I17" s="102">
        <v>105650</v>
      </c>
      <c r="J17" s="101"/>
      <c r="K17" s="101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</row>
    <row r="18" spans="2:23" ht="126.75" customHeight="1">
      <c r="B18" s="98" t="s">
        <v>150</v>
      </c>
      <c r="C18" s="99" t="s">
        <v>139</v>
      </c>
      <c r="D18" s="87" t="s">
        <v>140</v>
      </c>
      <c r="E18" s="88" t="s">
        <v>141</v>
      </c>
      <c r="F18" s="89" t="s">
        <v>151</v>
      </c>
      <c r="G18" s="89" t="s">
        <v>375</v>
      </c>
      <c r="H18" s="256">
        <f t="shared" si="0"/>
        <v>175000</v>
      </c>
      <c r="I18" s="256">
        <v>175000</v>
      </c>
      <c r="J18" s="256"/>
      <c r="K18" s="256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</row>
    <row r="19" spans="2:23" ht="111.75" customHeight="1" hidden="1">
      <c r="B19" s="98" t="s">
        <v>152</v>
      </c>
      <c r="C19" s="99" t="s">
        <v>153</v>
      </c>
      <c r="D19" s="92" t="s">
        <v>349</v>
      </c>
      <c r="E19" s="88" t="s">
        <v>154</v>
      </c>
      <c r="F19" s="89" t="s">
        <v>155</v>
      </c>
      <c r="G19" s="89"/>
      <c r="H19" s="256">
        <f t="shared" si="0"/>
        <v>0</v>
      </c>
      <c r="I19" s="243"/>
      <c r="J19" s="243"/>
      <c r="K19" s="243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</row>
    <row r="20" spans="2:23" ht="161.25" customHeight="1">
      <c r="B20" s="98" t="s">
        <v>345</v>
      </c>
      <c r="C20" s="99" t="s">
        <v>346</v>
      </c>
      <c r="D20" s="92" t="s">
        <v>347</v>
      </c>
      <c r="E20" s="88" t="s">
        <v>348</v>
      </c>
      <c r="F20" s="89" t="s">
        <v>445</v>
      </c>
      <c r="G20" s="89" t="s">
        <v>455</v>
      </c>
      <c r="H20" s="256">
        <f>I20</f>
        <v>2004690</v>
      </c>
      <c r="I20" s="256">
        <f>1964690+40000</f>
        <v>2004690</v>
      </c>
      <c r="J20" s="256"/>
      <c r="K20" s="256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</row>
    <row r="21" spans="2:23" ht="192.75" customHeight="1">
      <c r="B21" s="98" t="s">
        <v>152</v>
      </c>
      <c r="C21" s="99" t="s">
        <v>153</v>
      </c>
      <c r="D21" s="92" t="s">
        <v>349</v>
      </c>
      <c r="E21" s="88" t="s">
        <v>154</v>
      </c>
      <c r="F21" s="89" t="s">
        <v>461</v>
      </c>
      <c r="G21" s="309" t="s">
        <v>456</v>
      </c>
      <c r="H21" s="256">
        <f t="shared" si="0"/>
        <v>1904950</v>
      </c>
      <c r="I21" s="256">
        <f>1716400+188550</f>
        <v>1904950</v>
      </c>
      <c r="J21" s="256"/>
      <c r="K21" s="256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</row>
    <row r="22" spans="2:23" ht="189.75" customHeight="1">
      <c r="B22" s="98" t="s">
        <v>429</v>
      </c>
      <c r="C22" s="99" t="s">
        <v>430</v>
      </c>
      <c r="D22" s="92" t="s">
        <v>145</v>
      </c>
      <c r="E22" s="88" t="s">
        <v>431</v>
      </c>
      <c r="F22" s="89" t="s">
        <v>461</v>
      </c>
      <c r="G22" s="309" t="s">
        <v>457</v>
      </c>
      <c r="H22" s="256">
        <f>J22</f>
        <v>4133372</v>
      </c>
      <c r="I22" s="256"/>
      <c r="J22" s="256">
        <v>4133372</v>
      </c>
      <c r="K22" s="256">
        <v>4133372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</row>
    <row r="23" spans="2:23" ht="95.25" customHeight="1">
      <c r="B23" s="98" t="s">
        <v>385</v>
      </c>
      <c r="C23" s="99">
        <v>2144</v>
      </c>
      <c r="D23" s="92" t="s">
        <v>387</v>
      </c>
      <c r="E23" s="88" t="s">
        <v>386</v>
      </c>
      <c r="F23" s="89" t="s">
        <v>458</v>
      </c>
      <c r="G23" s="309" t="s">
        <v>459</v>
      </c>
      <c r="H23" s="256">
        <f t="shared" si="0"/>
        <v>886640</v>
      </c>
      <c r="I23" s="256">
        <v>886640</v>
      </c>
      <c r="J23" s="256"/>
      <c r="K23" s="256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</row>
    <row r="24" spans="2:23" ht="95.25" customHeight="1">
      <c r="B24" s="98" t="s">
        <v>156</v>
      </c>
      <c r="C24" s="85" t="s">
        <v>157</v>
      </c>
      <c r="D24" s="92">
        <v>1040</v>
      </c>
      <c r="E24" s="88" t="s">
        <v>158</v>
      </c>
      <c r="F24" s="88" t="s">
        <v>159</v>
      </c>
      <c r="G24" s="88" t="s">
        <v>446</v>
      </c>
      <c r="H24" s="256">
        <f t="shared" si="0"/>
        <v>1596940</v>
      </c>
      <c r="I24" s="254">
        <v>1596940</v>
      </c>
      <c r="J24" s="254"/>
      <c r="K24" s="254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</row>
    <row r="25" spans="2:23" ht="120" customHeight="1">
      <c r="B25" s="98" t="s">
        <v>160</v>
      </c>
      <c r="C25" s="85" t="s">
        <v>161</v>
      </c>
      <c r="D25" s="92" t="s">
        <v>162</v>
      </c>
      <c r="E25" s="103" t="s">
        <v>163</v>
      </c>
      <c r="F25" s="541" t="s">
        <v>164</v>
      </c>
      <c r="G25" s="88" t="s">
        <v>460</v>
      </c>
      <c r="H25" s="254">
        <f t="shared" si="0"/>
        <v>13000</v>
      </c>
      <c r="I25" s="254">
        <v>13000</v>
      </c>
      <c r="J25" s="254"/>
      <c r="K25" s="254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2:23" ht="41.25" customHeight="1" hidden="1">
      <c r="B26" s="98"/>
      <c r="C26" s="85"/>
      <c r="D26" s="92"/>
      <c r="E26" s="103"/>
      <c r="F26" s="541"/>
      <c r="G26" s="88"/>
      <c r="H26" s="244"/>
      <c r="I26" s="244"/>
      <c r="J26" s="244"/>
      <c r="K26" s="244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</row>
    <row r="27" spans="2:23" ht="28.5" customHeight="1" hidden="1">
      <c r="B27" s="98"/>
      <c r="C27" s="104"/>
      <c r="D27" s="104"/>
      <c r="E27" s="104"/>
      <c r="F27" s="105"/>
      <c r="G27" s="106"/>
      <c r="H27" s="245"/>
      <c r="I27" s="245"/>
      <c r="J27" s="245"/>
      <c r="K27" s="245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2:23" ht="123" hidden="1">
      <c r="B28" s="107"/>
      <c r="C28" s="108" t="s">
        <v>165</v>
      </c>
      <c r="D28" s="109" t="s">
        <v>166</v>
      </c>
      <c r="E28" s="110" t="s">
        <v>167</v>
      </c>
      <c r="F28" s="540" t="s">
        <v>168</v>
      </c>
      <c r="G28" s="111"/>
      <c r="H28" s="246"/>
      <c r="I28" s="246"/>
      <c r="J28" s="246"/>
      <c r="K28" s="246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</row>
    <row r="29" spans="2:23" ht="92.25" hidden="1">
      <c r="B29" s="107"/>
      <c r="C29" s="112" t="s">
        <v>169</v>
      </c>
      <c r="D29" s="109" t="s">
        <v>166</v>
      </c>
      <c r="E29" s="113" t="s">
        <v>170</v>
      </c>
      <c r="F29" s="540"/>
      <c r="G29" s="111"/>
      <c r="H29" s="246"/>
      <c r="I29" s="246"/>
      <c r="J29" s="246"/>
      <c r="K29" s="246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2:23" ht="173.25" customHeight="1" hidden="1">
      <c r="B30" s="115" t="s">
        <v>23</v>
      </c>
      <c r="C30" s="114" t="s">
        <v>24</v>
      </c>
      <c r="D30" s="87" t="s">
        <v>145</v>
      </c>
      <c r="E30" s="208" t="s">
        <v>25</v>
      </c>
      <c r="F30" s="209" t="s">
        <v>316</v>
      </c>
      <c r="G30" s="209" t="s">
        <v>298</v>
      </c>
      <c r="H30" s="247"/>
      <c r="I30" s="247"/>
      <c r="J30" s="247"/>
      <c r="K30" s="247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2:23" ht="0.75" customHeight="1" hidden="1">
      <c r="B31" s="98" t="s">
        <v>171</v>
      </c>
      <c r="C31" s="114" t="s">
        <v>172</v>
      </c>
      <c r="D31" s="92" t="s">
        <v>173</v>
      </c>
      <c r="E31" s="115" t="s">
        <v>174</v>
      </c>
      <c r="F31" s="116" t="s">
        <v>175</v>
      </c>
      <c r="G31" s="116" t="s">
        <v>319</v>
      </c>
      <c r="H31" s="248"/>
      <c r="I31" s="248"/>
      <c r="J31" s="248"/>
      <c r="K31" s="248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</row>
    <row r="32" spans="2:23" ht="69.75" customHeight="1">
      <c r="B32" s="552" t="s">
        <v>178</v>
      </c>
      <c r="C32" s="556" t="s">
        <v>272</v>
      </c>
      <c r="D32" s="554">
        <v>1060</v>
      </c>
      <c r="E32" s="558" t="s">
        <v>364</v>
      </c>
      <c r="F32" s="531" t="s">
        <v>177</v>
      </c>
      <c r="G32" s="531" t="s">
        <v>30</v>
      </c>
      <c r="H32" s="565">
        <f>I32+J32</f>
        <v>134000</v>
      </c>
      <c r="I32" s="565">
        <v>100000</v>
      </c>
      <c r="J32" s="565">
        <v>34000</v>
      </c>
      <c r="K32" s="565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3" spans="2:23" ht="69.75" customHeight="1">
      <c r="B33" s="553"/>
      <c r="C33" s="557"/>
      <c r="D33" s="555"/>
      <c r="E33" s="559"/>
      <c r="F33" s="532"/>
      <c r="G33" s="532"/>
      <c r="H33" s="566"/>
      <c r="I33" s="566"/>
      <c r="J33" s="566"/>
      <c r="K33" s="566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</row>
    <row r="34" spans="2:23" ht="120.75" customHeight="1">
      <c r="B34" s="121" t="s">
        <v>180</v>
      </c>
      <c r="C34" s="121" t="s">
        <v>181</v>
      </c>
      <c r="D34" s="122" t="s">
        <v>182</v>
      </c>
      <c r="E34" s="122" t="s">
        <v>183</v>
      </c>
      <c r="F34" s="120" t="s">
        <v>184</v>
      </c>
      <c r="G34" s="120" t="s">
        <v>255</v>
      </c>
      <c r="H34" s="255">
        <f>I34</f>
        <v>45500</v>
      </c>
      <c r="I34" s="255">
        <v>45500</v>
      </c>
      <c r="J34" s="255"/>
      <c r="K34" s="255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</row>
    <row r="35" spans="2:23" ht="111" customHeight="1">
      <c r="B35" s="85" t="s">
        <v>185</v>
      </c>
      <c r="C35" s="99" t="s">
        <v>186</v>
      </c>
      <c r="D35" s="85" t="s">
        <v>187</v>
      </c>
      <c r="E35" s="117" t="s">
        <v>188</v>
      </c>
      <c r="F35" s="120" t="s">
        <v>189</v>
      </c>
      <c r="G35" s="120" t="s">
        <v>320</v>
      </c>
      <c r="H35" s="255">
        <f>I35</f>
        <v>39000</v>
      </c>
      <c r="I35" s="255">
        <v>39000</v>
      </c>
      <c r="J35" s="255"/>
      <c r="K35" s="255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2:23" ht="192.75" customHeight="1">
      <c r="B36" s="121" t="s">
        <v>190</v>
      </c>
      <c r="C36" s="121" t="s">
        <v>191</v>
      </c>
      <c r="D36" s="122" t="s">
        <v>192</v>
      </c>
      <c r="E36" s="122" t="s">
        <v>193</v>
      </c>
      <c r="F36" s="120" t="s">
        <v>384</v>
      </c>
      <c r="G36" s="310" t="s">
        <v>392</v>
      </c>
      <c r="H36" s="255">
        <f>I36</f>
        <v>55000</v>
      </c>
      <c r="I36" s="255">
        <v>55000</v>
      </c>
      <c r="J36" s="255"/>
      <c r="K36" s="255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2:23" ht="60">
      <c r="B37" s="77" t="s">
        <v>194</v>
      </c>
      <c r="C37" s="99"/>
      <c r="D37" s="77"/>
      <c r="E37" s="123" t="s">
        <v>195</v>
      </c>
      <c r="F37" s="124"/>
      <c r="G37" s="125"/>
      <c r="H37" s="280">
        <f>H38</f>
        <v>1858540</v>
      </c>
      <c r="I37" s="280">
        <f>I38</f>
        <v>1858540</v>
      </c>
      <c r="J37" s="281"/>
      <c r="K37" s="281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2:23" ht="60">
      <c r="B38" s="83" t="s">
        <v>196</v>
      </c>
      <c r="C38" s="99"/>
      <c r="D38" s="77"/>
      <c r="E38" s="126" t="s">
        <v>195</v>
      </c>
      <c r="F38" s="127"/>
      <c r="G38" s="128"/>
      <c r="H38" s="282">
        <f>I38</f>
        <v>1858540</v>
      </c>
      <c r="I38" s="282">
        <f>SUM(I39:I45)</f>
        <v>1858540</v>
      </c>
      <c r="J38" s="283"/>
      <c r="K38" s="283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  <row r="39" spans="2:23" ht="126" customHeight="1">
      <c r="B39" s="98" t="s">
        <v>197</v>
      </c>
      <c r="C39" s="99" t="s">
        <v>198</v>
      </c>
      <c r="D39" s="85" t="s">
        <v>199</v>
      </c>
      <c r="E39" s="117" t="s">
        <v>200</v>
      </c>
      <c r="F39" s="564" t="s">
        <v>376</v>
      </c>
      <c r="G39" s="116" t="s">
        <v>377</v>
      </c>
      <c r="H39" s="257">
        <f>I39</f>
        <v>28000</v>
      </c>
      <c r="I39" s="257">
        <v>28000</v>
      </c>
      <c r="J39" s="257"/>
      <c r="K39" s="257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</row>
    <row r="40" spans="2:23" ht="54.75" customHeight="1" hidden="1">
      <c r="B40" s="526" t="s">
        <v>201</v>
      </c>
      <c r="C40" s="535" t="s">
        <v>202</v>
      </c>
      <c r="D40" s="535" t="s">
        <v>203</v>
      </c>
      <c r="E40" s="576" t="s">
        <v>204</v>
      </c>
      <c r="F40" s="564"/>
      <c r="G40" s="116"/>
      <c r="H40" s="257"/>
      <c r="I40" s="257"/>
      <c r="J40" s="257"/>
      <c r="K40" s="257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</row>
    <row r="41" spans="2:23" ht="135.75" customHeight="1">
      <c r="B41" s="527"/>
      <c r="C41" s="536"/>
      <c r="D41" s="536"/>
      <c r="E41" s="577"/>
      <c r="F41" s="116" t="s">
        <v>376</v>
      </c>
      <c r="G41" s="116" t="s">
        <v>377</v>
      </c>
      <c r="H41" s="257">
        <f>I41</f>
        <v>1100000</v>
      </c>
      <c r="I41" s="257">
        <v>1100000</v>
      </c>
      <c r="J41" s="257"/>
      <c r="K41" s="257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2:23" ht="108" customHeight="1">
      <c r="B42" s="528" t="s">
        <v>205</v>
      </c>
      <c r="C42" s="537" t="s">
        <v>202</v>
      </c>
      <c r="D42" s="537" t="s">
        <v>203</v>
      </c>
      <c r="E42" s="578"/>
      <c r="F42" s="100" t="s">
        <v>206</v>
      </c>
      <c r="G42" s="100" t="s">
        <v>321</v>
      </c>
      <c r="H42" s="258">
        <f>I42</f>
        <v>595000</v>
      </c>
      <c r="I42" s="258">
        <v>595000</v>
      </c>
      <c r="J42" s="258"/>
      <c r="K42" s="258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</row>
    <row r="43" spans="2:23" ht="103.5" customHeight="1">
      <c r="B43" s="129" t="s">
        <v>207</v>
      </c>
      <c r="C43" s="130" t="s">
        <v>208</v>
      </c>
      <c r="D43" s="130" t="s">
        <v>162</v>
      </c>
      <c r="E43" s="131" t="s">
        <v>209</v>
      </c>
      <c r="F43" s="132" t="s">
        <v>210</v>
      </c>
      <c r="G43" s="132" t="s">
        <v>322</v>
      </c>
      <c r="H43" s="258">
        <f>I43</f>
        <v>8000</v>
      </c>
      <c r="I43" s="258">
        <v>8000</v>
      </c>
      <c r="J43" s="258"/>
      <c r="K43" s="258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</row>
    <row r="44" spans="2:23" ht="135" customHeight="1">
      <c r="B44" s="129" t="s">
        <v>211</v>
      </c>
      <c r="C44" s="117" t="s">
        <v>212</v>
      </c>
      <c r="D44" s="133">
        <v>1040</v>
      </c>
      <c r="E44" s="88" t="s">
        <v>213</v>
      </c>
      <c r="F44" s="100" t="s">
        <v>206</v>
      </c>
      <c r="G44" s="100" t="s">
        <v>323</v>
      </c>
      <c r="H44" s="279">
        <f>I44</f>
        <v>80000</v>
      </c>
      <c r="I44" s="279">
        <v>80000</v>
      </c>
      <c r="J44" s="279"/>
      <c r="K44" s="279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</row>
    <row r="45" spans="2:23" ht="121.5" customHeight="1">
      <c r="B45" s="129" t="s">
        <v>214</v>
      </c>
      <c r="C45" s="130" t="s">
        <v>215</v>
      </c>
      <c r="D45" s="130" t="s">
        <v>166</v>
      </c>
      <c r="E45" s="131" t="s">
        <v>216</v>
      </c>
      <c r="F45" s="132" t="s">
        <v>217</v>
      </c>
      <c r="G45" s="132" t="s">
        <v>324</v>
      </c>
      <c r="H45" s="258">
        <v>47540</v>
      </c>
      <c r="I45" s="258">
        <v>47540</v>
      </c>
      <c r="J45" s="258"/>
      <c r="K45" s="258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</row>
    <row r="46" spans="2:23" ht="72.75" customHeight="1">
      <c r="B46" s="77" t="s">
        <v>218</v>
      </c>
      <c r="C46" s="85"/>
      <c r="D46" s="85"/>
      <c r="E46" s="94" t="s">
        <v>219</v>
      </c>
      <c r="F46" s="95"/>
      <c r="G46" s="96"/>
      <c r="H46" s="285">
        <f>H47</f>
        <v>722840</v>
      </c>
      <c r="I46" s="285">
        <f>I47</f>
        <v>651640</v>
      </c>
      <c r="J46" s="285">
        <f>J47</f>
        <v>71200</v>
      </c>
      <c r="K46" s="285">
        <f>K47</f>
        <v>71200</v>
      </c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</row>
    <row r="47" spans="2:23" ht="60.75" customHeight="1">
      <c r="B47" s="83" t="s">
        <v>220</v>
      </c>
      <c r="C47" s="85"/>
      <c r="D47" s="85"/>
      <c r="E47" s="97" t="s">
        <v>219</v>
      </c>
      <c r="F47" s="95"/>
      <c r="G47" s="96"/>
      <c r="H47" s="285">
        <f>I47+J47</f>
        <v>722840</v>
      </c>
      <c r="I47" s="285">
        <f>SUM(I49:I61)</f>
        <v>651640</v>
      </c>
      <c r="J47" s="285">
        <f>SUM(J49:J61)</f>
        <v>71200</v>
      </c>
      <c r="K47" s="285">
        <f>SUM(K49:K61)</f>
        <v>71200</v>
      </c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2:23" ht="47.25" customHeight="1" hidden="1">
      <c r="B48" s="98"/>
      <c r="C48" s="99"/>
      <c r="D48" s="109"/>
      <c r="E48" s="134" t="s">
        <v>119</v>
      </c>
      <c r="F48" s="569" t="s">
        <v>221</v>
      </c>
      <c r="G48" s="569" t="s">
        <v>393</v>
      </c>
      <c r="H48" s="258"/>
      <c r="I48" s="258"/>
      <c r="J48" s="258"/>
      <c r="K48" s="258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2:23" ht="68.25" customHeight="1">
      <c r="B49" s="85" t="s">
        <v>222</v>
      </c>
      <c r="C49" s="99">
        <v>3031</v>
      </c>
      <c r="D49" s="135" t="s">
        <v>223</v>
      </c>
      <c r="E49" s="236" t="s">
        <v>224</v>
      </c>
      <c r="F49" s="570"/>
      <c r="G49" s="570"/>
      <c r="H49" s="258">
        <f>I49+J49</f>
        <v>72110</v>
      </c>
      <c r="I49" s="258">
        <v>910</v>
      </c>
      <c r="J49" s="258">
        <v>71200</v>
      </c>
      <c r="K49" s="258">
        <v>71200</v>
      </c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</row>
    <row r="50" spans="2:23" ht="65.25" customHeight="1">
      <c r="B50" s="98" t="s">
        <v>225</v>
      </c>
      <c r="C50" s="235">
        <v>3032</v>
      </c>
      <c r="D50" s="136" t="s">
        <v>226</v>
      </c>
      <c r="E50" s="237" t="s">
        <v>227</v>
      </c>
      <c r="F50" s="570"/>
      <c r="G50" s="570"/>
      <c r="H50" s="258">
        <f>I50</f>
        <v>100200</v>
      </c>
      <c r="I50" s="258">
        <v>100200</v>
      </c>
      <c r="J50" s="258"/>
      <c r="K50" s="258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2:23" ht="93" customHeight="1" hidden="1">
      <c r="B51" s="98" t="s">
        <v>228</v>
      </c>
      <c r="C51" s="99">
        <v>3033</v>
      </c>
      <c r="D51" s="135" t="s">
        <v>226</v>
      </c>
      <c r="E51" s="236" t="s">
        <v>229</v>
      </c>
      <c r="F51" s="570"/>
      <c r="G51" s="570"/>
      <c r="H51" s="249"/>
      <c r="I51" s="249"/>
      <c r="J51" s="249"/>
      <c r="K51" s="249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</row>
    <row r="52" spans="2:23" ht="95.25" customHeight="1" hidden="1">
      <c r="B52" s="98" t="s">
        <v>230</v>
      </c>
      <c r="C52" s="99">
        <v>3035</v>
      </c>
      <c r="D52" s="135" t="s">
        <v>226</v>
      </c>
      <c r="E52" s="236" t="s">
        <v>231</v>
      </c>
      <c r="F52" s="571"/>
      <c r="G52" s="571"/>
      <c r="H52" s="249"/>
      <c r="I52" s="249"/>
      <c r="J52" s="249"/>
      <c r="K52" s="249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</row>
    <row r="53" spans="2:23" ht="60" hidden="1">
      <c r="B53" s="137">
        <v>53</v>
      </c>
      <c r="C53" s="138"/>
      <c r="D53" s="139"/>
      <c r="E53" s="140" t="s">
        <v>232</v>
      </c>
      <c r="F53" s="141"/>
      <c r="G53" s="142"/>
      <c r="H53" s="250"/>
      <c r="I53" s="250"/>
      <c r="J53" s="250"/>
      <c r="K53" s="250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</row>
    <row r="54" spans="2:23" ht="45.75" customHeight="1" hidden="1">
      <c r="B54" s="137"/>
      <c r="C54" s="138" t="s">
        <v>233</v>
      </c>
      <c r="D54" s="139" t="s">
        <v>182</v>
      </c>
      <c r="E54" s="143" t="s">
        <v>234</v>
      </c>
      <c r="F54" s="144" t="s">
        <v>235</v>
      </c>
      <c r="G54" s="145"/>
      <c r="H54" s="251"/>
      <c r="I54" s="251"/>
      <c r="J54" s="251"/>
      <c r="K54" s="251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</row>
    <row r="55" spans="2:23" ht="41.25" customHeight="1" hidden="1">
      <c r="B55" s="137">
        <v>76</v>
      </c>
      <c r="C55" s="146"/>
      <c r="D55" s="137"/>
      <c r="E55" s="147" t="s">
        <v>236</v>
      </c>
      <c r="F55" s="95"/>
      <c r="G55" s="96"/>
      <c r="H55" s="252"/>
      <c r="I55" s="252"/>
      <c r="J55" s="252"/>
      <c r="K55" s="25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</row>
    <row r="56" spans="2:23" ht="69" customHeight="1" hidden="1">
      <c r="B56" s="148"/>
      <c r="C56" s="149">
        <v>250380</v>
      </c>
      <c r="D56" s="150" t="s">
        <v>139</v>
      </c>
      <c r="E56" s="151" t="s">
        <v>237</v>
      </c>
      <c r="F56" s="152" t="s">
        <v>238</v>
      </c>
      <c r="G56" s="153"/>
      <c r="H56" s="253"/>
      <c r="I56" s="253"/>
      <c r="J56" s="253"/>
      <c r="K56" s="253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2:23" ht="36.75" customHeight="1">
      <c r="B57" s="522" t="s">
        <v>239</v>
      </c>
      <c r="C57" s="529">
        <v>3160</v>
      </c>
      <c r="D57" s="533" t="s">
        <v>198</v>
      </c>
      <c r="E57" s="572" t="s">
        <v>240</v>
      </c>
      <c r="F57" s="574" t="s">
        <v>241</v>
      </c>
      <c r="G57" s="574" t="s">
        <v>394</v>
      </c>
      <c r="H57" s="560">
        <f>I57</f>
        <v>305000</v>
      </c>
      <c r="I57" s="560">
        <v>305000</v>
      </c>
      <c r="J57" s="560"/>
      <c r="K57" s="560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</row>
    <row r="58" spans="2:23" ht="58.5" customHeight="1">
      <c r="B58" s="523"/>
      <c r="C58" s="530"/>
      <c r="D58" s="534"/>
      <c r="E58" s="573"/>
      <c r="F58" s="575"/>
      <c r="G58" s="575"/>
      <c r="H58" s="561"/>
      <c r="I58" s="561"/>
      <c r="J58" s="561"/>
      <c r="K58" s="561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</row>
    <row r="59" spans="2:23" ht="216.75" customHeight="1">
      <c r="B59" s="154" t="s">
        <v>242</v>
      </c>
      <c r="C59" s="156">
        <v>3180</v>
      </c>
      <c r="D59" s="155" t="s">
        <v>179</v>
      </c>
      <c r="E59" s="157" t="s">
        <v>243</v>
      </c>
      <c r="F59" s="158" t="s">
        <v>244</v>
      </c>
      <c r="G59" s="158" t="s">
        <v>378</v>
      </c>
      <c r="H59" s="259">
        <f>I59</f>
        <v>146830</v>
      </c>
      <c r="I59" s="259">
        <v>146830</v>
      </c>
      <c r="J59" s="259"/>
      <c r="K59" s="259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</row>
    <row r="60" spans="2:23" ht="48.75" customHeight="1">
      <c r="B60" s="522" t="s">
        <v>246</v>
      </c>
      <c r="C60" s="531">
        <v>3192</v>
      </c>
      <c r="D60" s="524">
        <v>1030</v>
      </c>
      <c r="E60" s="572" t="s">
        <v>247</v>
      </c>
      <c r="F60" s="567" t="s">
        <v>245</v>
      </c>
      <c r="G60" s="567" t="s">
        <v>256</v>
      </c>
      <c r="H60" s="560">
        <f>I60</f>
        <v>98700</v>
      </c>
      <c r="I60" s="560">
        <v>98700</v>
      </c>
      <c r="J60" s="260"/>
      <c r="K60" s="260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</row>
    <row r="61" spans="2:23" ht="132.75" customHeight="1">
      <c r="B61" s="523"/>
      <c r="C61" s="532"/>
      <c r="D61" s="525"/>
      <c r="E61" s="573"/>
      <c r="F61" s="568"/>
      <c r="G61" s="568"/>
      <c r="H61" s="561"/>
      <c r="I61" s="561"/>
      <c r="J61" s="261"/>
      <c r="K61" s="261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</row>
    <row r="62" spans="2:23" ht="99" customHeight="1">
      <c r="B62" s="93">
        <v>3700000</v>
      </c>
      <c r="C62" s="116"/>
      <c r="D62" s="87"/>
      <c r="E62" s="159" t="s">
        <v>248</v>
      </c>
      <c r="F62" s="116"/>
      <c r="G62" s="160"/>
      <c r="H62" s="280">
        <f>H63</f>
        <v>2115000</v>
      </c>
      <c r="I62" s="280">
        <f>I63</f>
        <v>2115000</v>
      </c>
      <c r="J62" s="280">
        <f>J63</f>
        <v>0</v>
      </c>
      <c r="K62" s="280">
        <f>K63</f>
        <v>0</v>
      </c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</row>
    <row r="63" spans="2:23" ht="100.5" customHeight="1">
      <c r="B63" s="161" t="s">
        <v>249</v>
      </c>
      <c r="C63" s="115"/>
      <c r="D63" s="87"/>
      <c r="E63" s="162" t="s">
        <v>248</v>
      </c>
      <c r="F63" s="116"/>
      <c r="G63" s="160"/>
      <c r="H63" s="280">
        <f>I63+J63</f>
        <v>2115000</v>
      </c>
      <c r="I63" s="280">
        <f>I64+I65</f>
        <v>2115000</v>
      </c>
      <c r="J63" s="280">
        <f>J64+J65</f>
        <v>0</v>
      </c>
      <c r="K63" s="280">
        <f>K64+K65</f>
        <v>0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</row>
    <row r="64" spans="2:23" ht="167.25" customHeight="1">
      <c r="B64" s="163">
        <v>3719800</v>
      </c>
      <c r="C64" s="115">
        <v>9800</v>
      </c>
      <c r="D64" s="87" t="s">
        <v>139</v>
      </c>
      <c r="E64" s="115" t="s">
        <v>250</v>
      </c>
      <c r="F64" s="116" t="s">
        <v>251</v>
      </c>
      <c r="G64" s="116" t="s">
        <v>325</v>
      </c>
      <c r="H64" s="257">
        <f>I64</f>
        <v>1500000</v>
      </c>
      <c r="I64" s="257">
        <v>1500000</v>
      </c>
      <c r="J64" s="257"/>
      <c r="K64" s="257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</row>
    <row r="65" spans="2:23" ht="119.25" customHeight="1">
      <c r="B65" s="163">
        <v>3719770</v>
      </c>
      <c r="C65" s="115">
        <v>9770</v>
      </c>
      <c r="D65" s="92" t="s">
        <v>139</v>
      </c>
      <c r="E65" s="164" t="s">
        <v>258</v>
      </c>
      <c r="F65" s="116" t="s">
        <v>252</v>
      </c>
      <c r="G65" s="116" t="s">
        <v>257</v>
      </c>
      <c r="H65" s="284">
        <f>I65</f>
        <v>615000</v>
      </c>
      <c r="I65" s="284">
        <v>615000</v>
      </c>
      <c r="J65" s="284"/>
      <c r="K65" s="284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</row>
    <row r="66" spans="2:23" ht="3.75" customHeight="1" hidden="1">
      <c r="B66" s="163"/>
      <c r="C66" s="115"/>
      <c r="D66" s="92"/>
      <c r="E66" s="164"/>
      <c r="F66" s="120"/>
      <c r="G66" s="120"/>
      <c r="H66" s="118"/>
      <c r="I66" s="119"/>
      <c r="J66" s="118"/>
      <c r="K66" s="118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</row>
    <row r="67" spans="2:23" ht="30.75">
      <c r="B67" s="165" t="s">
        <v>254</v>
      </c>
      <c r="C67" s="115" t="s">
        <v>254</v>
      </c>
      <c r="D67" s="165" t="s">
        <v>254</v>
      </c>
      <c r="E67" s="166" t="s">
        <v>131</v>
      </c>
      <c r="F67" s="165" t="s">
        <v>254</v>
      </c>
      <c r="G67" s="165" t="s">
        <v>253</v>
      </c>
      <c r="H67" s="167">
        <f>H62+H46+H37+H15+H10</f>
        <v>15859622</v>
      </c>
      <c r="I67" s="167">
        <f>I62+I46+I37+I15+I10</f>
        <v>11621050</v>
      </c>
      <c r="J67" s="167">
        <f>J62+J46+J37+J15+J10</f>
        <v>4238572</v>
      </c>
      <c r="K67" s="167">
        <f>K62+K46+K37+K15+K10</f>
        <v>4204572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</row>
    <row r="68" spans="2:23" ht="21.75" customHeight="1">
      <c r="B68" s="168"/>
      <c r="C68" s="168"/>
      <c r="D68" s="168"/>
      <c r="E68" s="169"/>
      <c r="F68" s="169"/>
      <c r="G68" s="169"/>
      <c r="H68" s="169"/>
      <c r="I68" s="169"/>
      <c r="J68" s="169"/>
      <c r="K68" s="169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</row>
    <row r="69" spans="12:23" ht="12.75"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</row>
    <row r="70" spans="4:23" ht="26.25">
      <c r="D70" s="307" t="s">
        <v>391</v>
      </c>
      <c r="E70" s="307"/>
      <c r="F70" s="308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</row>
    <row r="71" spans="4:23" ht="23.25">
      <c r="D71" s="304"/>
      <c r="E71" s="304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</row>
    <row r="72" spans="12:23" ht="12.75"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</row>
    <row r="73" spans="12:23" ht="12.75"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</row>
    <row r="74" spans="12:23" ht="12.75"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</row>
    <row r="75" spans="12:23" ht="12.75"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</row>
    <row r="76" spans="12:23" ht="12.75"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</row>
    <row r="77" spans="12:23" ht="12.75"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</row>
    <row r="78" spans="12:23" ht="12.75"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</row>
    <row r="79" spans="12:23" ht="12.75"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</row>
    <row r="80" spans="12:23" ht="12.75"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</row>
    <row r="81" spans="12:23" ht="12.75"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</row>
    <row r="82" spans="12:23" ht="12.75"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</row>
    <row r="83" spans="12:23" ht="12.75"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</row>
    <row r="84" spans="12:23" ht="12.75"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</row>
    <row r="85" spans="12:23" ht="12.75"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</row>
    <row r="86" spans="12:23" ht="12.75"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</row>
    <row r="87" spans="12:23" ht="12.75"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</row>
    <row r="88" spans="12:23" ht="12.75"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2:23" ht="12.75"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2:23" ht="12.75"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</row>
    <row r="91" spans="12:23" ht="12.75"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</row>
    <row r="92" spans="12:23" ht="12.75"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</row>
    <row r="93" spans="12:23" ht="12.75"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</row>
    <row r="94" spans="12:23" ht="12.75"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</row>
    <row r="95" spans="12:23" ht="12.75"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</row>
    <row r="96" spans="12:23" ht="12.75"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</row>
    <row r="97" spans="12:23" ht="12.75"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</row>
    <row r="98" spans="12:23" ht="12.75"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</row>
    <row r="99" spans="12:23" ht="12.75"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</row>
    <row r="100" spans="12:23" ht="12.75"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</row>
    <row r="101" spans="12:23" ht="12.75"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</row>
    <row r="102" spans="12:23" ht="12.75"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</row>
    <row r="103" spans="12:23" ht="12.75"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12:23" ht="12.75"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12:23" ht="12.75"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</row>
    <row r="106" spans="12:23" ht="12.75"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2:23" ht="12.75"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2:23" ht="12.75"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</row>
    <row r="109" spans="12:23" ht="12.75"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</row>
    <row r="110" spans="12:23" ht="12.75"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</row>
    <row r="111" spans="12:23" ht="12.75"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</row>
    <row r="112" spans="12:23" ht="12.75"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</row>
    <row r="113" spans="12:23" ht="12.75"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</row>
    <row r="114" spans="12:23" ht="12.75"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</row>
    <row r="115" spans="12:23" ht="12.75"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</row>
    <row r="116" spans="12:23" ht="12.75"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</row>
    <row r="117" spans="12:23" ht="12.75"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</row>
    <row r="118" spans="12:23" ht="12.75"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</row>
    <row r="119" spans="12:23" ht="12.75"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</row>
    <row r="120" spans="12:23" ht="12.75"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</row>
    <row r="121" spans="12:23" ht="12.75"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</row>
    <row r="122" spans="12:23" ht="12.75"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12:23" ht="12.75"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12:23" ht="12.75"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2:23" ht="12.75"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2:23" ht="12.75"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</row>
    <row r="127" spans="12:23" ht="12.75"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</row>
    <row r="128" spans="12:23" ht="12.75"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</row>
    <row r="129" spans="12:23" ht="12.75"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</row>
    <row r="130" spans="12:23" ht="12.75"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</row>
    <row r="131" spans="12:23" ht="12.75"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</row>
    <row r="132" spans="12:23" ht="12.75"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</row>
    <row r="133" spans="12:23" ht="12.75"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</row>
    <row r="134" spans="12:23" ht="12.75"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</row>
    <row r="135" spans="12:23" ht="12.75"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</row>
    <row r="136" spans="12:23" ht="12.75"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</row>
    <row r="137" spans="12:23" ht="12.75"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</row>
    <row r="138" spans="12:23" ht="12.75"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</row>
    <row r="139" spans="12:23" ht="12.75"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12:23" ht="12.75"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</row>
    <row r="141" spans="12:23" ht="12.75"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</row>
    <row r="142" spans="12:23" ht="12.75"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2:23" ht="12.75"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2:23" ht="12.75"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</row>
    <row r="145" spans="12:23" ht="12.75"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</row>
    <row r="146" spans="12:23" ht="12.75"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</row>
    <row r="147" spans="12:23" ht="12.75"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</row>
    <row r="148" spans="12:23" ht="12.75"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</row>
    <row r="149" spans="12:23" ht="12.75"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</row>
    <row r="150" spans="12:23" ht="12.75"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</row>
    <row r="151" spans="12:23" ht="12.75"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</row>
    <row r="152" spans="12:23" ht="12.75"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</row>
    <row r="153" spans="12:23" ht="12.75"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</row>
    <row r="154" spans="12:23" ht="12.75"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</row>
    <row r="155" spans="12:23" ht="12.75"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</row>
    <row r="156" spans="12:23" ht="12.75"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12:23" ht="12.75"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</row>
    <row r="158" spans="12:23" ht="12.75"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</row>
    <row r="159" spans="12:23" ht="12.75"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</row>
    <row r="160" spans="12:23" ht="12.75"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2:23" ht="12.75"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</row>
    <row r="162" spans="12:23" ht="12.75"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</row>
    <row r="163" spans="12:23" ht="12.75"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</row>
    <row r="164" spans="12:23" ht="12.75"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</row>
    <row r="165" spans="12:23" ht="12.75"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</row>
    <row r="166" spans="12:23" ht="12.75"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</row>
    <row r="167" spans="12:23" ht="12.75"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</row>
    <row r="168" spans="12:23" ht="12.75"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</row>
    <row r="169" spans="12:23" ht="12.75"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</row>
    <row r="170" spans="12:23" ht="12.75"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</row>
    <row r="171" spans="12:23" ht="12.75"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</row>
    <row r="172" spans="12:23" ht="12.75"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</row>
    <row r="173" spans="12:23" ht="12.75"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</row>
    <row r="174" spans="12:23" ht="12.75"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</row>
    <row r="175" spans="12:23" ht="12.75"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</row>
    <row r="176" spans="12:23" ht="12.75"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</row>
    <row r="177" spans="12:23" ht="12.75"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</row>
    <row r="178" spans="12:23" ht="12.75"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2:23" ht="12.75"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2:23" ht="12.75"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</row>
    <row r="181" spans="12:23" ht="12.75"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</row>
    <row r="182" spans="12:23" ht="12.75"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</row>
    <row r="183" spans="12:23" ht="12.75"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</row>
    <row r="184" spans="12:23" ht="12.75"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</row>
    <row r="185" spans="12:23" ht="12.75"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</row>
    <row r="186" spans="12:23" ht="12.75"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</row>
    <row r="187" spans="12:23" ht="12.75"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</row>
    <row r="188" spans="12:23" ht="12.75"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</row>
    <row r="189" spans="12:23" ht="12.75"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</row>
    <row r="190" spans="12:23" ht="12.75"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</row>
    <row r="191" spans="12:23" ht="12.75"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</row>
    <row r="192" spans="12:23" ht="12.75"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</row>
    <row r="193" spans="12:23" ht="12.75"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</row>
    <row r="194" spans="12:23" ht="12.75"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12:23" ht="12.75"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</row>
    <row r="196" spans="12:23" ht="12.75"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2:23" ht="12.75"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2:23" ht="12.75"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</row>
    <row r="199" spans="12:23" ht="12.75"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</row>
    <row r="200" spans="12:23" ht="12.75"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</row>
    <row r="201" spans="12:23" ht="12.75"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</row>
    <row r="202" spans="12:23" ht="12.75"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</row>
    <row r="203" spans="12:23" ht="12.75"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</row>
  </sheetData>
  <sheetProtection/>
  <mergeCells count="51">
    <mergeCell ref="G60:G61"/>
    <mergeCell ref="G32:G33"/>
    <mergeCell ref="G48:G52"/>
    <mergeCell ref="E57:E58"/>
    <mergeCell ref="E60:E61"/>
    <mergeCell ref="F57:F58"/>
    <mergeCell ref="G57:G58"/>
    <mergeCell ref="F48:F52"/>
    <mergeCell ref="F60:F61"/>
    <mergeCell ref="E40:E42"/>
    <mergeCell ref="K57:K58"/>
    <mergeCell ref="I57:I58"/>
    <mergeCell ref="I32:I33"/>
    <mergeCell ref="J32:J33"/>
    <mergeCell ref="J57:J58"/>
    <mergeCell ref="J7:K7"/>
    <mergeCell ref="H7:H8"/>
    <mergeCell ref="F39:F40"/>
    <mergeCell ref="K32:K33"/>
    <mergeCell ref="F32:F33"/>
    <mergeCell ref="H32:H33"/>
    <mergeCell ref="I60:I61"/>
    <mergeCell ref="H60:H61"/>
    <mergeCell ref="H57:H58"/>
    <mergeCell ref="I7:I8"/>
    <mergeCell ref="B32:B33"/>
    <mergeCell ref="D32:D33"/>
    <mergeCell ref="F7:F8"/>
    <mergeCell ref="E7:E8"/>
    <mergeCell ref="C32:C33"/>
    <mergeCell ref="F12:F14"/>
    <mergeCell ref="E32:E33"/>
    <mergeCell ref="B1:K1"/>
    <mergeCell ref="B5:K5"/>
    <mergeCell ref="F28:F29"/>
    <mergeCell ref="F25:F26"/>
    <mergeCell ref="B7:B8"/>
    <mergeCell ref="G12:G14"/>
    <mergeCell ref="C7:C8"/>
    <mergeCell ref="D7:D8"/>
    <mergeCell ref="H3:K4"/>
    <mergeCell ref="G7:G8"/>
    <mergeCell ref="B57:B58"/>
    <mergeCell ref="D60:D61"/>
    <mergeCell ref="B60:B61"/>
    <mergeCell ref="B40:B42"/>
    <mergeCell ref="C57:C58"/>
    <mergeCell ref="C60:C61"/>
    <mergeCell ref="D57:D58"/>
    <mergeCell ref="C40:C42"/>
    <mergeCell ref="D40:D42"/>
  </mergeCells>
  <printOptions/>
  <pageMargins left="0.44" right="0.42" top="0.38" bottom="0.2755905511811024" header="0.35433070866141736" footer="0.2755905511811024"/>
  <pageSetup fitToHeight="32" horizontalDpi="600" verticalDpi="600" orientation="landscape" paperSize="9" scale="21" r:id="rId1"/>
  <headerFooter alignWithMargins="0">
    <oddFooter>&amp;R&amp;P</oddFooter>
  </headerFooter>
  <rowBreaks count="2" manualBreakCount="2">
    <brk id="35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MFU251512</cp:lastModifiedBy>
  <cp:lastPrinted>2020-05-19T09:35:44Z</cp:lastPrinted>
  <dcterms:created xsi:type="dcterms:W3CDTF">2014-01-17T10:52:16Z</dcterms:created>
  <dcterms:modified xsi:type="dcterms:W3CDTF">2020-05-19T11:13:20Z</dcterms:modified>
  <cp:category/>
  <cp:version/>
  <cp:contentType/>
  <cp:contentStatus/>
</cp:coreProperties>
</file>